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4.121.90.75\Research\REACCH\Ralston\Ralston N Cycling Data\"/>
    </mc:Choice>
  </mc:AlternateContent>
  <bookViews>
    <workbookView xWindow="0" yWindow="0" windowWidth="21600" windowHeight="9735" activeTab="3"/>
  </bookViews>
  <sheets>
    <sheet name="Nitrogen Budget Data" sheetId="1" r:id="rId1"/>
    <sheet name="Sheet1" sheetId="4" r:id="rId2"/>
    <sheet name="Sheet2" sheetId="5" r:id="rId3"/>
    <sheet name="Spring Soil Fertility" sheetId="2" r:id="rId4"/>
    <sheet name="Fall Soil Fertility" sheetId="3" r:id="rId5"/>
  </sheets>
  <definedNames>
    <definedName name="_xlnm._FilterDatabase" localSheetId="4" hidden="1">'Fall Soil Fertility'!$A$1:$M$1</definedName>
    <definedName name="_xlnm._FilterDatabase" localSheetId="0" hidden="1">'Nitrogen Budget Data'!$A$2:$Y$34</definedName>
    <definedName name="_xlnm._FilterDatabase" localSheetId="2" hidden="1">Sheet2!$A$1:$N$33</definedName>
    <definedName name="_xlnm._FilterDatabase" localSheetId="3" hidden="1">'Spring Soil Fertility'!$A$2:$Q$226</definedName>
    <definedName name="Z_9FADF812_483D_4688_BFC0_3FF8AE772412_.wvu.FilterData" localSheetId="0" hidden="1">'Nitrogen Budget Data'!$A$2:$N$62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" i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3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3" i="1"/>
  <c r="X3" i="1"/>
  <c r="H217" i="3"/>
  <c r="N217" i="3" s="1"/>
  <c r="O217" i="3" s="1"/>
  <c r="H216" i="3"/>
  <c r="N216" i="3" s="1"/>
  <c r="O216" i="3" s="1"/>
  <c r="H215" i="3"/>
  <c r="N215" i="3" s="1"/>
  <c r="O215" i="3" s="1"/>
  <c r="H214" i="3"/>
  <c r="N214" i="3" s="1"/>
  <c r="O214" i="3" s="1"/>
  <c r="H213" i="3"/>
  <c r="N213" i="3" s="1"/>
  <c r="O213" i="3" s="1"/>
  <c r="H212" i="3"/>
  <c r="N212" i="3" s="1"/>
  <c r="O212" i="3" s="1"/>
  <c r="H203" i="3"/>
  <c r="N203" i="3" s="1"/>
  <c r="O203" i="3" s="1"/>
  <c r="H202" i="3"/>
  <c r="N202" i="3" s="1"/>
  <c r="O202" i="3" s="1"/>
  <c r="H201" i="3"/>
  <c r="N201" i="3" s="1"/>
  <c r="O201" i="3" s="1"/>
  <c r="H200" i="3"/>
  <c r="N200" i="3" s="1"/>
  <c r="O200" i="3" s="1"/>
  <c r="H199" i="3"/>
  <c r="N199" i="3" s="1"/>
  <c r="O199" i="3" s="1"/>
  <c r="H198" i="3"/>
  <c r="N198" i="3" s="1"/>
  <c r="O198" i="3" s="1"/>
  <c r="H189" i="3"/>
  <c r="N189" i="3" s="1"/>
  <c r="O189" i="3" s="1"/>
  <c r="H188" i="3"/>
  <c r="N188" i="3" s="1"/>
  <c r="O188" i="3" s="1"/>
  <c r="H187" i="3"/>
  <c r="N187" i="3" s="1"/>
  <c r="O187" i="3" s="1"/>
  <c r="H186" i="3"/>
  <c r="N186" i="3" s="1"/>
  <c r="O186" i="3" s="1"/>
  <c r="H185" i="3"/>
  <c r="N185" i="3" s="1"/>
  <c r="O185" i="3" s="1"/>
  <c r="H184" i="3"/>
  <c r="N184" i="3" s="1"/>
  <c r="O184" i="3" s="1"/>
  <c r="H175" i="3"/>
  <c r="N175" i="3" s="1"/>
  <c r="O175" i="3" s="1"/>
  <c r="I175" i="3"/>
  <c r="H174" i="3"/>
  <c r="N174" i="3" s="1"/>
  <c r="O174" i="3" s="1"/>
  <c r="H173" i="3"/>
  <c r="N173" i="3" s="1"/>
  <c r="O173" i="3" s="1"/>
  <c r="H172" i="3"/>
  <c r="N172" i="3" s="1"/>
  <c r="O172" i="3" s="1"/>
  <c r="H171" i="3"/>
  <c r="N171" i="3" s="1"/>
  <c r="O171" i="3" s="1"/>
  <c r="H170" i="3"/>
  <c r="N170" i="3" s="1"/>
  <c r="O170" i="3" s="1"/>
  <c r="H161" i="3"/>
  <c r="N161" i="3" s="1"/>
  <c r="O161" i="3" s="1"/>
  <c r="H160" i="3"/>
  <c r="N160" i="3" s="1"/>
  <c r="O160" i="3" s="1"/>
  <c r="H159" i="3"/>
  <c r="N159" i="3" s="1"/>
  <c r="O159" i="3" s="1"/>
  <c r="H158" i="3"/>
  <c r="N158" i="3" s="1"/>
  <c r="O158" i="3" s="1"/>
  <c r="H157" i="3"/>
  <c r="N157" i="3" s="1"/>
  <c r="O157" i="3" s="1"/>
  <c r="I157" i="3"/>
  <c r="H156" i="3"/>
  <c r="N156" i="3" s="1"/>
  <c r="O156" i="3" s="1"/>
  <c r="O162" i="3" s="1"/>
  <c r="H147" i="3"/>
  <c r="N147" i="3" s="1"/>
  <c r="O147" i="3" s="1"/>
  <c r="H146" i="3"/>
  <c r="N146" i="3" s="1"/>
  <c r="O146" i="3" s="1"/>
  <c r="H145" i="3"/>
  <c r="N145" i="3" s="1"/>
  <c r="O145" i="3" s="1"/>
  <c r="H144" i="3"/>
  <c r="N144" i="3" s="1"/>
  <c r="O144" i="3" s="1"/>
  <c r="H143" i="3"/>
  <c r="N143" i="3" s="1"/>
  <c r="O143" i="3" s="1"/>
  <c r="I143" i="3"/>
  <c r="K143" i="3" s="1"/>
  <c r="H142" i="3"/>
  <c r="N142" i="3" s="1"/>
  <c r="O142" i="3" s="1"/>
  <c r="O148" i="3" s="1"/>
  <c r="H133" i="3"/>
  <c r="N133" i="3" s="1"/>
  <c r="O133" i="3" s="1"/>
  <c r="H132" i="3"/>
  <c r="N132" i="3" s="1"/>
  <c r="O132" i="3" s="1"/>
  <c r="H131" i="3"/>
  <c r="N131" i="3" s="1"/>
  <c r="O131" i="3" s="1"/>
  <c r="H130" i="3"/>
  <c r="N130" i="3" s="1"/>
  <c r="O130" i="3" s="1"/>
  <c r="H129" i="3"/>
  <c r="N129" i="3" s="1"/>
  <c r="O129" i="3" s="1"/>
  <c r="H128" i="3"/>
  <c r="N128" i="3" s="1"/>
  <c r="O128" i="3" s="1"/>
  <c r="H119" i="3"/>
  <c r="N119" i="3" s="1"/>
  <c r="O119" i="3" s="1"/>
  <c r="H118" i="3"/>
  <c r="N118" i="3" s="1"/>
  <c r="O118" i="3" s="1"/>
  <c r="H117" i="3"/>
  <c r="N117" i="3" s="1"/>
  <c r="O117" i="3" s="1"/>
  <c r="H116" i="3"/>
  <c r="N116" i="3" s="1"/>
  <c r="O116" i="3" s="1"/>
  <c r="H115" i="3"/>
  <c r="N115" i="3" s="1"/>
  <c r="O115" i="3" s="1"/>
  <c r="H114" i="3"/>
  <c r="N114" i="3" s="1"/>
  <c r="O114" i="3" s="1"/>
  <c r="O120" i="3" s="1"/>
  <c r="H105" i="3"/>
  <c r="N105" i="3" s="1"/>
  <c r="O105" i="3" s="1"/>
  <c r="H104" i="3"/>
  <c r="N104" i="3" s="1"/>
  <c r="O104" i="3" s="1"/>
  <c r="H103" i="3"/>
  <c r="N103" i="3" s="1"/>
  <c r="O103" i="3" s="1"/>
  <c r="H102" i="3"/>
  <c r="N102" i="3" s="1"/>
  <c r="O102" i="3" s="1"/>
  <c r="H101" i="3"/>
  <c r="N101" i="3" s="1"/>
  <c r="O101" i="3" s="1"/>
  <c r="H100" i="3"/>
  <c r="N100" i="3" s="1"/>
  <c r="O100" i="3" s="1"/>
  <c r="H91" i="3"/>
  <c r="N91" i="3" s="1"/>
  <c r="O91" i="3" s="1"/>
  <c r="H90" i="3"/>
  <c r="N90" i="3" s="1"/>
  <c r="O90" i="3" s="1"/>
  <c r="H89" i="3"/>
  <c r="N89" i="3" s="1"/>
  <c r="O89" i="3" s="1"/>
  <c r="H88" i="3"/>
  <c r="N88" i="3" s="1"/>
  <c r="O88" i="3" s="1"/>
  <c r="H87" i="3"/>
  <c r="N87" i="3" s="1"/>
  <c r="O87" i="3" s="1"/>
  <c r="H86" i="3"/>
  <c r="N86" i="3" s="1"/>
  <c r="O86" i="3" s="1"/>
  <c r="H77" i="3"/>
  <c r="N77" i="3" s="1"/>
  <c r="O77" i="3" s="1"/>
  <c r="H76" i="3"/>
  <c r="N76" i="3" s="1"/>
  <c r="O76" i="3" s="1"/>
  <c r="H75" i="3"/>
  <c r="N75" i="3" s="1"/>
  <c r="O75" i="3" s="1"/>
  <c r="H74" i="3"/>
  <c r="N74" i="3" s="1"/>
  <c r="O74" i="3" s="1"/>
  <c r="H73" i="3"/>
  <c r="N73" i="3" s="1"/>
  <c r="O73" i="3" s="1"/>
  <c r="H72" i="3"/>
  <c r="N72" i="3" s="1"/>
  <c r="O72" i="3" s="1"/>
  <c r="H63" i="3"/>
  <c r="N63" i="3" s="1"/>
  <c r="O63" i="3" s="1"/>
  <c r="H62" i="3"/>
  <c r="N62" i="3" s="1"/>
  <c r="O62" i="3" s="1"/>
  <c r="H61" i="3"/>
  <c r="N61" i="3" s="1"/>
  <c r="O61" i="3" s="1"/>
  <c r="H60" i="3"/>
  <c r="N60" i="3" s="1"/>
  <c r="O60" i="3" s="1"/>
  <c r="H59" i="3"/>
  <c r="N59" i="3" s="1"/>
  <c r="O59" i="3" s="1"/>
  <c r="H58" i="3"/>
  <c r="N58" i="3" s="1"/>
  <c r="O58" i="3" s="1"/>
  <c r="H49" i="3"/>
  <c r="N49" i="3" s="1"/>
  <c r="O49" i="3" s="1"/>
  <c r="H48" i="3"/>
  <c r="N48" i="3" s="1"/>
  <c r="O48" i="3" s="1"/>
  <c r="H47" i="3"/>
  <c r="N47" i="3" s="1"/>
  <c r="O47" i="3" s="1"/>
  <c r="H46" i="3"/>
  <c r="N46" i="3" s="1"/>
  <c r="O46" i="3" s="1"/>
  <c r="I46" i="3"/>
  <c r="K46" i="3" s="1"/>
  <c r="H45" i="3"/>
  <c r="N45" i="3" s="1"/>
  <c r="O45" i="3" s="1"/>
  <c r="H44" i="3"/>
  <c r="N44" i="3" s="1"/>
  <c r="O44" i="3" s="1"/>
  <c r="H35" i="3"/>
  <c r="N35" i="3" s="1"/>
  <c r="O35" i="3" s="1"/>
  <c r="H34" i="3"/>
  <c r="N34" i="3" s="1"/>
  <c r="O34" i="3" s="1"/>
  <c r="H33" i="3"/>
  <c r="N33" i="3" s="1"/>
  <c r="O33" i="3" s="1"/>
  <c r="H32" i="3"/>
  <c r="N32" i="3" s="1"/>
  <c r="O32" i="3" s="1"/>
  <c r="H31" i="3"/>
  <c r="N31" i="3" s="1"/>
  <c r="O31" i="3" s="1"/>
  <c r="H30" i="3"/>
  <c r="N30" i="3" s="1"/>
  <c r="O30" i="3" s="1"/>
  <c r="H28" i="3"/>
  <c r="N28" i="3" s="1"/>
  <c r="O28" i="3" s="1"/>
  <c r="H27" i="3"/>
  <c r="N27" i="3" s="1"/>
  <c r="O27" i="3" s="1"/>
  <c r="H26" i="3"/>
  <c r="N26" i="3" s="1"/>
  <c r="O26" i="3" s="1"/>
  <c r="H25" i="3"/>
  <c r="N25" i="3" s="1"/>
  <c r="O25" i="3" s="1"/>
  <c r="H24" i="3"/>
  <c r="N24" i="3" s="1"/>
  <c r="O24" i="3" s="1"/>
  <c r="H23" i="3"/>
  <c r="N23" i="3" s="1"/>
  <c r="O23" i="3" s="1"/>
  <c r="H14" i="3"/>
  <c r="N14" i="3" s="1"/>
  <c r="O14" i="3" s="1"/>
  <c r="H13" i="3"/>
  <c r="N13" i="3" s="1"/>
  <c r="O13" i="3" s="1"/>
  <c r="H12" i="3"/>
  <c r="N12" i="3" s="1"/>
  <c r="O12" i="3" s="1"/>
  <c r="H11" i="3"/>
  <c r="N11" i="3" s="1"/>
  <c r="O11" i="3" s="1"/>
  <c r="H10" i="3"/>
  <c r="N10" i="3" s="1"/>
  <c r="O10" i="3" s="1"/>
  <c r="H9" i="3"/>
  <c r="N9" i="3" s="1"/>
  <c r="O9" i="3" s="1"/>
  <c r="H224" i="3"/>
  <c r="N224" i="3" s="1"/>
  <c r="O224" i="3" s="1"/>
  <c r="H223" i="3"/>
  <c r="N223" i="3" s="1"/>
  <c r="O223" i="3" s="1"/>
  <c r="H222" i="3"/>
  <c r="N222" i="3" s="1"/>
  <c r="O222" i="3" s="1"/>
  <c r="H221" i="3"/>
  <c r="N221" i="3" s="1"/>
  <c r="O221" i="3" s="1"/>
  <c r="H220" i="3"/>
  <c r="N220" i="3" s="1"/>
  <c r="O220" i="3" s="1"/>
  <c r="I220" i="3"/>
  <c r="K220" i="3" s="1"/>
  <c r="H219" i="3"/>
  <c r="N219" i="3" s="1"/>
  <c r="O219" i="3" s="1"/>
  <c r="O225" i="3" s="1"/>
  <c r="H210" i="3"/>
  <c r="N210" i="3" s="1"/>
  <c r="O210" i="3" s="1"/>
  <c r="H209" i="3"/>
  <c r="N209" i="3" s="1"/>
  <c r="O209" i="3" s="1"/>
  <c r="H208" i="3"/>
  <c r="N208" i="3" s="1"/>
  <c r="O208" i="3" s="1"/>
  <c r="H207" i="3"/>
  <c r="N207" i="3" s="1"/>
  <c r="O207" i="3" s="1"/>
  <c r="H206" i="3"/>
  <c r="N206" i="3" s="1"/>
  <c r="O206" i="3" s="1"/>
  <c r="H205" i="3"/>
  <c r="N205" i="3" s="1"/>
  <c r="O205" i="3" s="1"/>
  <c r="I205" i="3"/>
  <c r="K205" i="3" s="1"/>
  <c r="H196" i="3"/>
  <c r="N196" i="3" s="1"/>
  <c r="O196" i="3" s="1"/>
  <c r="I196" i="3"/>
  <c r="H195" i="3"/>
  <c r="N195" i="3" s="1"/>
  <c r="O195" i="3" s="1"/>
  <c r="H194" i="3"/>
  <c r="N194" i="3" s="1"/>
  <c r="O194" i="3" s="1"/>
  <c r="H193" i="3"/>
  <c r="N193" i="3" s="1"/>
  <c r="O193" i="3" s="1"/>
  <c r="H192" i="3"/>
  <c r="N192" i="3" s="1"/>
  <c r="O192" i="3" s="1"/>
  <c r="H191" i="3"/>
  <c r="N191" i="3" s="1"/>
  <c r="O191" i="3" s="1"/>
  <c r="I191" i="3"/>
  <c r="H182" i="3"/>
  <c r="N182" i="3" s="1"/>
  <c r="O182" i="3" s="1"/>
  <c r="I182" i="3"/>
  <c r="H181" i="3"/>
  <c r="N181" i="3" s="1"/>
  <c r="O181" i="3" s="1"/>
  <c r="H180" i="3"/>
  <c r="N180" i="3" s="1"/>
  <c r="O180" i="3" s="1"/>
  <c r="H179" i="3"/>
  <c r="N179" i="3" s="1"/>
  <c r="O179" i="3" s="1"/>
  <c r="H178" i="3"/>
  <c r="N178" i="3" s="1"/>
  <c r="O178" i="3" s="1"/>
  <c r="H177" i="3"/>
  <c r="N177" i="3" s="1"/>
  <c r="O177" i="3" s="1"/>
  <c r="H168" i="3"/>
  <c r="N168" i="3" s="1"/>
  <c r="O168" i="3" s="1"/>
  <c r="H167" i="3"/>
  <c r="N167" i="3" s="1"/>
  <c r="O167" i="3" s="1"/>
  <c r="I167" i="3"/>
  <c r="K167" i="3" s="1"/>
  <c r="H166" i="3"/>
  <c r="N166" i="3" s="1"/>
  <c r="O166" i="3" s="1"/>
  <c r="H165" i="3"/>
  <c r="N165" i="3" s="1"/>
  <c r="O165" i="3" s="1"/>
  <c r="H164" i="3"/>
  <c r="N164" i="3" s="1"/>
  <c r="O164" i="3" s="1"/>
  <c r="H163" i="3"/>
  <c r="N163" i="3" s="1"/>
  <c r="O163" i="3" s="1"/>
  <c r="H154" i="3"/>
  <c r="N154" i="3" s="1"/>
  <c r="O154" i="3" s="1"/>
  <c r="H153" i="3"/>
  <c r="N153" i="3" s="1"/>
  <c r="O153" i="3" s="1"/>
  <c r="H152" i="3"/>
  <c r="N152" i="3" s="1"/>
  <c r="O152" i="3" s="1"/>
  <c r="I152" i="3"/>
  <c r="K152" i="3" s="1"/>
  <c r="H151" i="3"/>
  <c r="N151" i="3" s="1"/>
  <c r="O151" i="3" s="1"/>
  <c r="H150" i="3"/>
  <c r="N150" i="3" s="1"/>
  <c r="O150" i="3" s="1"/>
  <c r="H149" i="3"/>
  <c r="N149" i="3" s="1"/>
  <c r="O149" i="3" s="1"/>
  <c r="H140" i="3"/>
  <c r="N140" i="3" s="1"/>
  <c r="O140" i="3" s="1"/>
  <c r="H139" i="3"/>
  <c r="N139" i="3" s="1"/>
  <c r="O139" i="3" s="1"/>
  <c r="H138" i="3"/>
  <c r="N138" i="3" s="1"/>
  <c r="O138" i="3" s="1"/>
  <c r="H137" i="3"/>
  <c r="N137" i="3" s="1"/>
  <c r="O137" i="3" s="1"/>
  <c r="H136" i="3"/>
  <c r="N136" i="3" s="1"/>
  <c r="O136" i="3" s="1"/>
  <c r="H135" i="3"/>
  <c r="N135" i="3" s="1"/>
  <c r="O135" i="3" s="1"/>
  <c r="H126" i="3"/>
  <c r="N126" i="3" s="1"/>
  <c r="O126" i="3" s="1"/>
  <c r="H125" i="3"/>
  <c r="N125" i="3" s="1"/>
  <c r="O125" i="3" s="1"/>
  <c r="H124" i="3"/>
  <c r="N124" i="3" s="1"/>
  <c r="O124" i="3" s="1"/>
  <c r="H123" i="3"/>
  <c r="N123" i="3" s="1"/>
  <c r="O123" i="3" s="1"/>
  <c r="I123" i="3"/>
  <c r="K123" i="3" s="1"/>
  <c r="H122" i="3"/>
  <c r="N122" i="3" s="1"/>
  <c r="O122" i="3" s="1"/>
  <c r="H121" i="3"/>
  <c r="N121" i="3" s="1"/>
  <c r="O121" i="3" s="1"/>
  <c r="H112" i="3"/>
  <c r="N112" i="3" s="1"/>
  <c r="O112" i="3" s="1"/>
  <c r="H111" i="3"/>
  <c r="N111" i="3" s="1"/>
  <c r="O111" i="3" s="1"/>
  <c r="H110" i="3"/>
  <c r="N110" i="3" s="1"/>
  <c r="O110" i="3" s="1"/>
  <c r="H109" i="3"/>
  <c r="N109" i="3" s="1"/>
  <c r="O109" i="3" s="1"/>
  <c r="H108" i="3"/>
  <c r="N108" i="3" s="1"/>
  <c r="O108" i="3" s="1"/>
  <c r="H107" i="3"/>
  <c r="N107" i="3" s="1"/>
  <c r="O107" i="3" s="1"/>
  <c r="H98" i="3"/>
  <c r="N98" i="3" s="1"/>
  <c r="O98" i="3" s="1"/>
  <c r="H97" i="3"/>
  <c r="N97" i="3" s="1"/>
  <c r="O97" i="3" s="1"/>
  <c r="H96" i="3"/>
  <c r="N96" i="3" s="1"/>
  <c r="O96" i="3" s="1"/>
  <c r="H95" i="3"/>
  <c r="N95" i="3" s="1"/>
  <c r="O95" i="3" s="1"/>
  <c r="H94" i="3"/>
  <c r="N94" i="3" s="1"/>
  <c r="O94" i="3" s="1"/>
  <c r="I94" i="3"/>
  <c r="K94" i="3" s="1"/>
  <c r="H93" i="3"/>
  <c r="N93" i="3" s="1"/>
  <c r="O93" i="3" s="1"/>
  <c r="O99" i="3" s="1"/>
  <c r="H84" i="3"/>
  <c r="N84" i="3" s="1"/>
  <c r="O84" i="3" s="1"/>
  <c r="H83" i="3"/>
  <c r="N83" i="3" s="1"/>
  <c r="O83" i="3" s="1"/>
  <c r="H82" i="3"/>
  <c r="N82" i="3" s="1"/>
  <c r="O82" i="3" s="1"/>
  <c r="H81" i="3"/>
  <c r="N81" i="3" s="1"/>
  <c r="O81" i="3" s="1"/>
  <c r="H80" i="3"/>
  <c r="N80" i="3" s="1"/>
  <c r="O80" i="3" s="1"/>
  <c r="H79" i="3"/>
  <c r="N79" i="3" s="1"/>
  <c r="O79" i="3" s="1"/>
  <c r="H70" i="3"/>
  <c r="N70" i="3" s="1"/>
  <c r="O70" i="3" s="1"/>
  <c r="H69" i="3"/>
  <c r="N69" i="3" s="1"/>
  <c r="O69" i="3" s="1"/>
  <c r="I69" i="3"/>
  <c r="K69" i="3" s="1"/>
  <c r="H68" i="3"/>
  <c r="N68" i="3" s="1"/>
  <c r="O68" i="3" s="1"/>
  <c r="H67" i="3"/>
  <c r="N67" i="3" s="1"/>
  <c r="O67" i="3" s="1"/>
  <c r="H66" i="3"/>
  <c r="N66" i="3" s="1"/>
  <c r="O66" i="3" s="1"/>
  <c r="H65" i="3"/>
  <c r="N65" i="3" s="1"/>
  <c r="O65" i="3" s="1"/>
  <c r="H56" i="3"/>
  <c r="N56" i="3" s="1"/>
  <c r="O56" i="3" s="1"/>
  <c r="H55" i="3"/>
  <c r="N55" i="3" s="1"/>
  <c r="O55" i="3" s="1"/>
  <c r="H54" i="3"/>
  <c r="N54" i="3" s="1"/>
  <c r="O54" i="3" s="1"/>
  <c r="H53" i="3"/>
  <c r="N53" i="3" s="1"/>
  <c r="O53" i="3" s="1"/>
  <c r="H52" i="3"/>
  <c r="N52" i="3" s="1"/>
  <c r="O52" i="3" s="1"/>
  <c r="H51" i="3"/>
  <c r="N51" i="3" s="1"/>
  <c r="O51" i="3" s="1"/>
  <c r="H42" i="3"/>
  <c r="N42" i="3" s="1"/>
  <c r="O42" i="3" s="1"/>
  <c r="H41" i="3"/>
  <c r="N41" i="3" s="1"/>
  <c r="O41" i="3" s="1"/>
  <c r="I41" i="3"/>
  <c r="K41" i="3" s="1"/>
  <c r="H40" i="3"/>
  <c r="N40" i="3" s="1"/>
  <c r="O40" i="3" s="1"/>
  <c r="H39" i="3"/>
  <c r="N39" i="3" s="1"/>
  <c r="O39" i="3" s="1"/>
  <c r="I39" i="3"/>
  <c r="K39" i="3" s="1"/>
  <c r="H38" i="3"/>
  <c r="N38" i="3" s="1"/>
  <c r="O38" i="3" s="1"/>
  <c r="H37" i="3"/>
  <c r="N37" i="3" s="1"/>
  <c r="O37" i="3" s="1"/>
  <c r="H21" i="3"/>
  <c r="N21" i="3" s="1"/>
  <c r="O21" i="3" s="1"/>
  <c r="H20" i="3"/>
  <c r="N20" i="3" s="1"/>
  <c r="O20" i="3" s="1"/>
  <c r="I20" i="3"/>
  <c r="K20" i="3" s="1"/>
  <c r="H19" i="3"/>
  <c r="N19" i="3" s="1"/>
  <c r="O19" i="3" s="1"/>
  <c r="H18" i="3"/>
  <c r="N18" i="3" s="1"/>
  <c r="O18" i="3" s="1"/>
  <c r="H17" i="3"/>
  <c r="N17" i="3" s="1"/>
  <c r="O17" i="3" s="1"/>
  <c r="H16" i="3"/>
  <c r="N16" i="3" s="1"/>
  <c r="O16" i="3" s="1"/>
  <c r="H7" i="3"/>
  <c r="N7" i="3" s="1"/>
  <c r="O7" i="3" s="1"/>
  <c r="H6" i="3"/>
  <c r="N6" i="3" s="1"/>
  <c r="O6" i="3" s="1"/>
  <c r="H5" i="3"/>
  <c r="N5" i="3" s="1"/>
  <c r="O5" i="3" s="1"/>
  <c r="H4" i="3"/>
  <c r="N4" i="3" s="1"/>
  <c r="O4" i="3" s="1"/>
  <c r="I4" i="3"/>
  <c r="K4" i="3" s="1"/>
  <c r="H3" i="3"/>
  <c r="N3" i="3" s="1"/>
  <c r="O3" i="3" s="1"/>
  <c r="H2" i="3"/>
  <c r="N2" i="3" s="1"/>
  <c r="O2" i="3" s="1"/>
  <c r="K191" i="3"/>
  <c r="J191" i="3"/>
  <c r="K182" i="3"/>
  <c r="K175" i="3"/>
  <c r="K196" i="3"/>
  <c r="K157" i="3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3" i="2"/>
  <c r="J4" i="2"/>
  <c r="P4" i="2" s="1"/>
  <c r="J5" i="2"/>
  <c r="P5" i="2" s="1"/>
  <c r="J6" i="2"/>
  <c r="P6" i="2" s="1"/>
  <c r="J7" i="2"/>
  <c r="P7" i="2" s="1"/>
  <c r="J8" i="2"/>
  <c r="P8" i="2" s="1"/>
  <c r="J9" i="2"/>
  <c r="P9" i="2" s="1"/>
  <c r="J10" i="2"/>
  <c r="P10" i="2" s="1"/>
  <c r="J11" i="2"/>
  <c r="P11" i="2" s="1"/>
  <c r="J12" i="2"/>
  <c r="P12" i="2" s="1"/>
  <c r="J13" i="2"/>
  <c r="P13" i="2" s="1"/>
  <c r="J14" i="2"/>
  <c r="P14" i="2" s="1"/>
  <c r="J15" i="2"/>
  <c r="P15" i="2" s="1"/>
  <c r="J16" i="2"/>
  <c r="P16" i="2" s="1"/>
  <c r="J17" i="2"/>
  <c r="P17" i="2" s="1"/>
  <c r="J18" i="2"/>
  <c r="P18" i="2" s="1"/>
  <c r="J19" i="2"/>
  <c r="P19" i="2" s="1"/>
  <c r="J20" i="2"/>
  <c r="P20" i="2" s="1"/>
  <c r="J21" i="2"/>
  <c r="P21" i="2" s="1"/>
  <c r="J22" i="2"/>
  <c r="P22" i="2" s="1"/>
  <c r="J23" i="2"/>
  <c r="P23" i="2" s="1"/>
  <c r="J24" i="2"/>
  <c r="P24" i="2" s="1"/>
  <c r="J25" i="2"/>
  <c r="P25" i="2" s="1"/>
  <c r="J26" i="2"/>
  <c r="P26" i="2" s="1"/>
  <c r="J27" i="2"/>
  <c r="P27" i="2" s="1"/>
  <c r="J28" i="2"/>
  <c r="P28" i="2" s="1"/>
  <c r="J29" i="2"/>
  <c r="P29" i="2" s="1"/>
  <c r="J30" i="2"/>
  <c r="P30" i="2" s="1"/>
  <c r="J31" i="2"/>
  <c r="P31" i="2" s="1"/>
  <c r="J32" i="2"/>
  <c r="P32" i="2" s="1"/>
  <c r="J33" i="2"/>
  <c r="P33" i="2" s="1"/>
  <c r="J34" i="2"/>
  <c r="P34" i="2" s="1"/>
  <c r="J35" i="2"/>
  <c r="P35" i="2" s="1"/>
  <c r="J36" i="2"/>
  <c r="P36" i="2" s="1"/>
  <c r="J37" i="2"/>
  <c r="P37" i="2" s="1"/>
  <c r="J38" i="2"/>
  <c r="P38" i="2" s="1"/>
  <c r="J39" i="2"/>
  <c r="P39" i="2" s="1"/>
  <c r="J40" i="2"/>
  <c r="P40" i="2" s="1"/>
  <c r="J41" i="2"/>
  <c r="P41" i="2" s="1"/>
  <c r="J42" i="2"/>
  <c r="P42" i="2" s="1"/>
  <c r="J43" i="2"/>
  <c r="P43" i="2" s="1"/>
  <c r="J44" i="2"/>
  <c r="P44" i="2" s="1"/>
  <c r="J45" i="2"/>
  <c r="P45" i="2" s="1"/>
  <c r="J46" i="2"/>
  <c r="P46" i="2" s="1"/>
  <c r="J47" i="2"/>
  <c r="P47" i="2" s="1"/>
  <c r="J48" i="2"/>
  <c r="P48" i="2" s="1"/>
  <c r="J49" i="2"/>
  <c r="P49" i="2" s="1"/>
  <c r="J50" i="2"/>
  <c r="P50" i="2" s="1"/>
  <c r="J51" i="2"/>
  <c r="P51" i="2" s="1"/>
  <c r="J52" i="2"/>
  <c r="P52" i="2" s="1"/>
  <c r="J53" i="2"/>
  <c r="P53" i="2" s="1"/>
  <c r="J54" i="2"/>
  <c r="P54" i="2" s="1"/>
  <c r="J55" i="2"/>
  <c r="P55" i="2" s="1"/>
  <c r="J56" i="2"/>
  <c r="P56" i="2" s="1"/>
  <c r="J57" i="2"/>
  <c r="P57" i="2" s="1"/>
  <c r="J58" i="2"/>
  <c r="P58" i="2" s="1"/>
  <c r="J59" i="2"/>
  <c r="P59" i="2" s="1"/>
  <c r="J60" i="2"/>
  <c r="P60" i="2" s="1"/>
  <c r="J61" i="2"/>
  <c r="P61" i="2" s="1"/>
  <c r="J62" i="2"/>
  <c r="P62" i="2" s="1"/>
  <c r="J63" i="2"/>
  <c r="P63" i="2" s="1"/>
  <c r="J64" i="2"/>
  <c r="P64" i="2" s="1"/>
  <c r="J65" i="2"/>
  <c r="P65" i="2" s="1"/>
  <c r="J66" i="2"/>
  <c r="P66" i="2" s="1"/>
  <c r="J67" i="2"/>
  <c r="P67" i="2" s="1"/>
  <c r="J68" i="2"/>
  <c r="P68" i="2" s="1"/>
  <c r="J69" i="2"/>
  <c r="P69" i="2" s="1"/>
  <c r="J70" i="2"/>
  <c r="P70" i="2" s="1"/>
  <c r="J71" i="2"/>
  <c r="P71" i="2" s="1"/>
  <c r="J72" i="2"/>
  <c r="P72" i="2" s="1"/>
  <c r="J73" i="2"/>
  <c r="P73" i="2" s="1"/>
  <c r="J74" i="2"/>
  <c r="P74" i="2" s="1"/>
  <c r="J75" i="2"/>
  <c r="P75" i="2" s="1"/>
  <c r="J76" i="2"/>
  <c r="P76" i="2" s="1"/>
  <c r="J77" i="2"/>
  <c r="P77" i="2" s="1"/>
  <c r="J78" i="2"/>
  <c r="P78" i="2" s="1"/>
  <c r="J79" i="2"/>
  <c r="P79" i="2" s="1"/>
  <c r="J80" i="2"/>
  <c r="P80" i="2" s="1"/>
  <c r="J81" i="2"/>
  <c r="P81" i="2" s="1"/>
  <c r="J82" i="2"/>
  <c r="P82" i="2" s="1"/>
  <c r="J83" i="2"/>
  <c r="P83" i="2" s="1"/>
  <c r="J84" i="2"/>
  <c r="P84" i="2" s="1"/>
  <c r="J85" i="2"/>
  <c r="P85" i="2" s="1"/>
  <c r="J86" i="2"/>
  <c r="P86" i="2" s="1"/>
  <c r="J87" i="2"/>
  <c r="P87" i="2" s="1"/>
  <c r="J88" i="2"/>
  <c r="P88" i="2" s="1"/>
  <c r="J89" i="2"/>
  <c r="P89" i="2" s="1"/>
  <c r="J90" i="2"/>
  <c r="P90" i="2" s="1"/>
  <c r="J91" i="2"/>
  <c r="P91" i="2" s="1"/>
  <c r="J92" i="2"/>
  <c r="P92" i="2" s="1"/>
  <c r="J93" i="2"/>
  <c r="P93" i="2" s="1"/>
  <c r="J94" i="2"/>
  <c r="P94" i="2" s="1"/>
  <c r="J95" i="2"/>
  <c r="P95" i="2" s="1"/>
  <c r="J96" i="2"/>
  <c r="P96" i="2" s="1"/>
  <c r="J97" i="2"/>
  <c r="P97" i="2" s="1"/>
  <c r="J98" i="2"/>
  <c r="P98" i="2" s="1"/>
  <c r="J99" i="2"/>
  <c r="P99" i="2" s="1"/>
  <c r="J100" i="2"/>
  <c r="P100" i="2" s="1"/>
  <c r="J101" i="2"/>
  <c r="P101" i="2" s="1"/>
  <c r="J102" i="2"/>
  <c r="P102" i="2" s="1"/>
  <c r="J103" i="2"/>
  <c r="P103" i="2" s="1"/>
  <c r="J104" i="2"/>
  <c r="P104" i="2" s="1"/>
  <c r="J105" i="2"/>
  <c r="P105" i="2" s="1"/>
  <c r="J106" i="2"/>
  <c r="P106" i="2" s="1"/>
  <c r="J107" i="2"/>
  <c r="P107" i="2" s="1"/>
  <c r="J108" i="2"/>
  <c r="P108" i="2" s="1"/>
  <c r="J109" i="2"/>
  <c r="P109" i="2" s="1"/>
  <c r="J110" i="2"/>
  <c r="P110" i="2" s="1"/>
  <c r="J111" i="2"/>
  <c r="P111" i="2" s="1"/>
  <c r="J112" i="2"/>
  <c r="P112" i="2" s="1"/>
  <c r="J113" i="2"/>
  <c r="P113" i="2" s="1"/>
  <c r="J114" i="2"/>
  <c r="P114" i="2" s="1"/>
  <c r="J115" i="2"/>
  <c r="P115" i="2" s="1"/>
  <c r="J116" i="2"/>
  <c r="P116" i="2" s="1"/>
  <c r="J117" i="2"/>
  <c r="P117" i="2" s="1"/>
  <c r="J118" i="2"/>
  <c r="P118" i="2" s="1"/>
  <c r="J119" i="2"/>
  <c r="P119" i="2" s="1"/>
  <c r="J120" i="2"/>
  <c r="P120" i="2" s="1"/>
  <c r="J121" i="2"/>
  <c r="P121" i="2" s="1"/>
  <c r="J122" i="2"/>
  <c r="P122" i="2" s="1"/>
  <c r="J123" i="2"/>
  <c r="P123" i="2" s="1"/>
  <c r="J124" i="2"/>
  <c r="P124" i="2" s="1"/>
  <c r="J125" i="2"/>
  <c r="P125" i="2" s="1"/>
  <c r="J126" i="2"/>
  <c r="P126" i="2" s="1"/>
  <c r="J127" i="2"/>
  <c r="P127" i="2" s="1"/>
  <c r="J128" i="2"/>
  <c r="P128" i="2" s="1"/>
  <c r="J129" i="2"/>
  <c r="P129" i="2" s="1"/>
  <c r="J130" i="2"/>
  <c r="P130" i="2" s="1"/>
  <c r="J131" i="2"/>
  <c r="P131" i="2" s="1"/>
  <c r="J132" i="2"/>
  <c r="P132" i="2" s="1"/>
  <c r="J133" i="2"/>
  <c r="P133" i="2" s="1"/>
  <c r="J134" i="2"/>
  <c r="P134" i="2" s="1"/>
  <c r="J135" i="2"/>
  <c r="P135" i="2" s="1"/>
  <c r="J136" i="2"/>
  <c r="P136" i="2" s="1"/>
  <c r="J137" i="2"/>
  <c r="P137" i="2" s="1"/>
  <c r="J138" i="2"/>
  <c r="P138" i="2" s="1"/>
  <c r="J139" i="2"/>
  <c r="P139" i="2" s="1"/>
  <c r="J140" i="2"/>
  <c r="P140" i="2" s="1"/>
  <c r="J141" i="2"/>
  <c r="P141" i="2" s="1"/>
  <c r="J142" i="2"/>
  <c r="P142" i="2" s="1"/>
  <c r="J143" i="2"/>
  <c r="P143" i="2" s="1"/>
  <c r="J144" i="2"/>
  <c r="P144" i="2" s="1"/>
  <c r="J145" i="2"/>
  <c r="P145" i="2" s="1"/>
  <c r="J146" i="2"/>
  <c r="P146" i="2" s="1"/>
  <c r="J147" i="2"/>
  <c r="P147" i="2" s="1"/>
  <c r="J148" i="2"/>
  <c r="P148" i="2" s="1"/>
  <c r="J149" i="2"/>
  <c r="P149" i="2" s="1"/>
  <c r="J150" i="2"/>
  <c r="P150" i="2" s="1"/>
  <c r="J151" i="2"/>
  <c r="P151" i="2" s="1"/>
  <c r="J152" i="2"/>
  <c r="P152" i="2" s="1"/>
  <c r="J153" i="2"/>
  <c r="P153" i="2" s="1"/>
  <c r="J154" i="2"/>
  <c r="P154" i="2" s="1"/>
  <c r="J155" i="2"/>
  <c r="P155" i="2" s="1"/>
  <c r="J156" i="2"/>
  <c r="P156" i="2" s="1"/>
  <c r="J157" i="2"/>
  <c r="P157" i="2" s="1"/>
  <c r="J158" i="2"/>
  <c r="P158" i="2" s="1"/>
  <c r="J159" i="2"/>
  <c r="P159" i="2" s="1"/>
  <c r="J160" i="2"/>
  <c r="P160" i="2" s="1"/>
  <c r="J161" i="2"/>
  <c r="P161" i="2" s="1"/>
  <c r="J162" i="2"/>
  <c r="P162" i="2" s="1"/>
  <c r="J163" i="2"/>
  <c r="P163" i="2" s="1"/>
  <c r="J164" i="2"/>
  <c r="P164" i="2" s="1"/>
  <c r="J165" i="2"/>
  <c r="P165" i="2" s="1"/>
  <c r="J166" i="2"/>
  <c r="P166" i="2" s="1"/>
  <c r="J167" i="2"/>
  <c r="P167" i="2" s="1"/>
  <c r="J168" i="2"/>
  <c r="P168" i="2" s="1"/>
  <c r="J169" i="2"/>
  <c r="P169" i="2" s="1"/>
  <c r="J170" i="2"/>
  <c r="P170" i="2" s="1"/>
  <c r="J171" i="2"/>
  <c r="P171" i="2" s="1"/>
  <c r="J172" i="2"/>
  <c r="P172" i="2" s="1"/>
  <c r="J173" i="2"/>
  <c r="P173" i="2" s="1"/>
  <c r="J174" i="2"/>
  <c r="P174" i="2" s="1"/>
  <c r="J175" i="2"/>
  <c r="P175" i="2" s="1"/>
  <c r="J176" i="2"/>
  <c r="P176" i="2" s="1"/>
  <c r="J177" i="2"/>
  <c r="P177" i="2" s="1"/>
  <c r="J178" i="2"/>
  <c r="P178" i="2" s="1"/>
  <c r="J179" i="2"/>
  <c r="P179" i="2" s="1"/>
  <c r="J180" i="2"/>
  <c r="P180" i="2" s="1"/>
  <c r="J181" i="2"/>
  <c r="P181" i="2" s="1"/>
  <c r="J182" i="2"/>
  <c r="P182" i="2" s="1"/>
  <c r="J183" i="2"/>
  <c r="P183" i="2" s="1"/>
  <c r="J184" i="2"/>
  <c r="P184" i="2" s="1"/>
  <c r="J185" i="2"/>
  <c r="P185" i="2" s="1"/>
  <c r="J186" i="2"/>
  <c r="P186" i="2" s="1"/>
  <c r="J187" i="2"/>
  <c r="P187" i="2" s="1"/>
  <c r="J188" i="2"/>
  <c r="P188" i="2" s="1"/>
  <c r="J189" i="2"/>
  <c r="P189" i="2" s="1"/>
  <c r="J190" i="2"/>
  <c r="P190" i="2" s="1"/>
  <c r="J191" i="2"/>
  <c r="P191" i="2" s="1"/>
  <c r="J192" i="2"/>
  <c r="P192" i="2" s="1"/>
  <c r="J193" i="2"/>
  <c r="P193" i="2" s="1"/>
  <c r="J194" i="2"/>
  <c r="P194" i="2" s="1"/>
  <c r="J195" i="2"/>
  <c r="P195" i="2" s="1"/>
  <c r="J196" i="2"/>
  <c r="P196" i="2" s="1"/>
  <c r="J197" i="2"/>
  <c r="P197" i="2" s="1"/>
  <c r="J198" i="2"/>
  <c r="P198" i="2" s="1"/>
  <c r="J199" i="2"/>
  <c r="P199" i="2" s="1"/>
  <c r="J200" i="2"/>
  <c r="P200" i="2" s="1"/>
  <c r="J201" i="2"/>
  <c r="P201" i="2" s="1"/>
  <c r="J202" i="2"/>
  <c r="P202" i="2" s="1"/>
  <c r="J203" i="2"/>
  <c r="P203" i="2" s="1"/>
  <c r="J204" i="2"/>
  <c r="P204" i="2" s="1"/>
  <c r="J205" i="2"/>
  <c r="P205" i="2" s="1"/>
  <c r="J206" i="2"/>
  <c r="P206" i="2" s="1"/>
  <c r="J207" i="2"/>
  <c r="P207" i="2" s="1"/>
  <c r="J208" i="2"/>
  <c r="P208" i="2" s="1"/>
  <c r="J209" i="2"/>
  <c r="P209" i="2" s="1"/>
  <c r="J210" i="2"/>
  <c r="P210" i="2" s="1"/>
  <c r="J211" i="2"/>
  <c r="P211" i="2" s="1"/>
  <c r="J212" i="2"/>
  <c r="P212" i="2" s="1"/>
  <c r="J213" i="2"/>
  <c r="P213" i="2" s="1"/>
  <c r="J214" i="2"/>
  <c r="P214" i="2" s="1"/>
  <c r="J215" i="2"/>
  <c r="P215" i="2" s="1"/>
  <c r="J216" i="2"/>
  <c r="P216" i="2" s="1"/>
  <c r="J217" i="2"/>
  <c r="P217" i="2" s="1"/>
  <c r="J218" i="2"/>
  <c r="P218" i="2" s="1"/>
  <c r="J219" i="2"/>
  <c r="P219" i="2" s="1"/>
  <c r="J220" i="2"/>
  <c r="P220" i="2" s="1"/>
  <c r="J221" i="2"/>
  <c r="P221" i="2" s="1"/>
  <c r="J222" i="2"/>
  <c r="P222" i="2" s="1"/>
  <c r="J223" i="2"/>
  <c r="P223" i="2" s="1"/>
  <c r="J224" i="2"/>
  <c r="P224" i="2" s="1"/>
  <c r="J225" i="2"/>
  <c r="P225" i="2" s="1"/>
  <c r="J226" i="2"/>
  <c r="P226" i="2" s="1"/>
  <c r="J3" i="2"/>
  <c r="P3" i="2" s="1"/>
  <c r="L104" i="2"/>
  <c r="M104" i="2" s="1"/>
  <c r="L72" i="2"/>
  <c r="N72" i="2" s="1"/>
  <c r="L32" i="2"/>
  <c r="N32" i="2" s="1"/>
  <c r="L16" i="2"/>
  <c r="N16" i="2" s="1"/>
  <c r="L133" i="2"/>
  <c r="N133" i="2" s="1"/>
  <c r="L101" i="2"/>
  <c r="N101" i="2" s="1"/>
  <c r="L93" i="2"/>
  <c r="N93" i="2" s="1"/>
  <c r="L85" i="2"/>
  <c r="M85" i="2" s="1"/>
  <c r="L77" i="2"/>
  <c r="N77" i="2" s="1"/>
  <c r="L69" i="2"/>
  <c r="M69" i="2" s="1"/>
  <c r="L61" i="2"/>
  <c r="M61" i="2" s="1"/>
  <c r="L53" i="2"/>
  <c r="M53" i="2" s="1"/>
  <c r="L45" i="2"/>
  <c r="M45" i="2" s="1"/>
  <c r="L37" i="2"/>
  <c r="M37" i="2" s="1"/>
  <c r="L29" i="2"/>
  <c r="N29" i="2" s="1"/>
  <c r="L21" i="2"/>
  <c r="N21" i="2" s="1"/>
  <c r="L13" i="2"/>
  <c r="N13" i="2" s="1"/>
  <c r="L5" i="2"/>
  <c r="M5" i="2" s="1"/>
  <c r="L148" i="2"/>
  <c r="N148" i="2" s="1"/>
  <c r="L100" i="2"/>
  <c r="N100" i="2" s="1"/>
  <c r="L92" i="2"/>
  <c r="M92" i="2" s="1"/>
  <c r="L76" i="2"/>
  <c r="N76" i="2" s="1"/>
  <c r="L68" i="2"/>
  <c r="N68" i="2" s="1"/>
  <c r="L60" i="2"/>
  <c r="N60" i="2" s="1"/>
  <c r="L52" i="2"/>
  <c r="M52" i="2" s="1"/>
  <c r="L44" i="2"/>
  <c r="N44" i="2" s="1"/>
  <c r="L36" i="2"/>
  <c r="N36" i="2" s="1"/>
  <c r="L28" i="2"/>
  <c r="N28" i="2" s="1"/>
  <c r="L20" i="2"/>
  <c r="M20" i="2" s="1"/>
  <c r="L12" i="2"/>
  <c r="N12" i="2" s="1"/>
  <c r="L124" i="2"/>
  <c r="M124" i="2" s="1"/>
  <c r="L84" i="2"/>
  <c r="M84" i="2" s="1"/>
  <c r="L103" i="2"/>
  <c r="N103" i="2" s="1"/>
  <c r="L79" i="2"/>
  <c r="M79" i="2" s="1"/>
  <c r="L55" i="2"/>
  <c r="N55" i="2" s="1"/>
  <c r="L47" i="2"/>
  <c r="N47" i="2" s="1"/>
  <c r="L39" i="2"/>
  <c r="M39" i="2" s="1"/>
  <c r="L23" i="2"/>
  <c r="M23" i="2" s="1"/>
  <c r="L31" i="2"/>
  <c r="N31" i="2" s="1"/>
  <c r="L95" i="2"/>
  <c r="M95" i="2" s="1"/>
  <c r="L71" i="2"/>
  <c r="N71" i="2" s="1"/>
  <c r="L15" i="2"/>
  <c r="N15" i="2" s="1"/>
  <c r="L166" i="2"/>
  <c r="M166" i="2" s="1"/>
  <c r="L150" i="2"/>
  <c r="N150" i="2" s="1"/>
  <c r="L134" i="2"/>
  <c r="N134" i="2" s="1"/>
  <c r="L126" i="2"/>
  <c r="M126" i="2" s="1"/>
  <c r="L110" i="2"/>
  <c r="N110" i="2" s="1"/>
  <c r="L94" i="2"/>
  <c r="N94" i="2" s="1"/>
  <c r="L78" i="2"/>
  <c r="M78" i="2" s="1"/>
  <c r="L62" i="2"/>
  <c r="N62" i="2" s="1"/>
  <c r="L46" i="2"/>
  <c r="N46" i="2" s="1"/>
  <c r="L38" i="2"/>
  <c r="N38" i="2" s="1"/>
  <c r="L22" i="2"/>
  <c r="N22" i="2" s="1"/>
  <c r="L14" i="2"/>
  <c r="M14" i="2" s="1"/>
  <c r="L111" i="2"/>
  <c r="N111" i="2" s="1"/>
  <c r="L87" i="2"/>
  <c r="N87" i="2" s="1"/>
  <c r="L63" i="2"/>
  <c r="N63" i="2" s="1"/>
  <c r="L174" i="2"/>
  <c r="N174" i="2" s="1"/>
  <c r="L158" i="2"/>
  <c r="M158" i="2" s="1"/>
  <c r="L142" i="2"/>
  <c r="N142" i="2" s="1"/>
  <c r="L118" i="2"/>
  <c r="N118" i="2" s="1"/>
  <c r="L102" i="2"/>
  <c r="N102" i="2" s="1"/>
  <c r="L86" i="2"/>
  <c r="N86" i="2" s="1"/>
  <c r="L70" i="2"/>
  <c r="N70" i="2" s="1"/>
  <c r="L54" i="2"/>
  <c r="N54" i="2" s="1"/>
  <c r="L30" i="2"/>
  <c r="N30" i="2" s="1"/>
  <c r="L172" i="2"/>
  <c r="N172" i="2" s="1"/>
  <c r="L156" i="2"/>
  <c r="N156" i="2" s="1"/>
  <c r="N39" i="2"/>
  <c r="L119" i="2" l="1"/>
  <c r="N119" i="2" s="1"/>
  <c r="L127" i="2"/>
  <c r="N127" i="2" s="1"/>
  <c r="L108" i="2"/>
  <c r="N108" i="2" s="1"/>
  <c r="L109" i="2"/>
  <c r="M109" i="2" s="1"/>
  <c r="N124" i="2"/>
  <c r="L151" i="2"/>
  <c r="M151" i="2" s="1"/>
  <c r="L116" i="2"/>
  <c r="L125" i="2"/>
  <c r="N125" i="2" s="1"/>
  <c r="L180" i="2"/>
  <c r="N180" i="2" s="1"/>
  <c r="L140" i="2"/>
  <c r="N140" i="2" s="1"/>
  <c r="N53" i="2"/>
  <c r="L18" i="2"/>
  <c r="M18" i="2" s="1"/>
  <c r="N151" i="2"/>
  <c r="M110" i="2"/>
  <c r="M44" i="2"/>
  <c r="M71" i="2"/>
  <c r="L212" i="2"/>
  <c r="N212" i="2" s="1"/>
  <c r="N166" i="2"/>
  <c r="L182" i="2"/>
  <c r="N182" i="2" s="1"/>
  <c r="L141" i="2"/>
  <c r="M141" i="2" s="1"/>
  <c r="L198" i="2"/>
  <c r="N198" i="2" s="1"/>
  <c r="L149" i="2"/>
  <c r="N149" i="2" s="1"/>
  <c r="L189" i="2"/>
  <c r="N189" i="2" s="1"/>
  <c r="L206" i="2"/>
  <c r="N206" i="2" s="1"/>
  <c r="L205" i="2"/>
  <c r="N205" i="2" s="1"/>
  <c r="L157" i="2"/>
  <c r="L154" i="2"/>
  <c r="N154" i="2" s="1"/>
  <c r="L90" i="2"/>
  <c r="M90" i="2" s="1"/>
  <c r="L82" i="2"/>
  <c r="N82" i="2" s="1"/>
  <c r="L26" i="2"/>
  <c r="N26" i="2" s="1"/>
  <c r="L173" i="2"/>
  <c r="M173" i="2" s="1"/>
  <c r="M142" i="2"/>
  <c r="M140" i="2"/>
  <c r="L223" i="2"/>
  <c r="N223" i="2" s="1"/>
  <c r="M68" i="2"/>
  <c r="L214" i="2"/>
  <c r="N214" i="2" s="1"/>
  <c r="M54" i="2"/>
  <c r="M12" i="2"/>
  <c r="N126" i="2"/>
  <c r="M156" i="2"/>
  <c r="N20" i="2"/>
  <c r="N95" i="2"/>
  <c r="L80" i="2"/>
  <c r="M72" i="2"/>
  <c r="L210" i="2"/>
  <c r="N210" i="2" s="1"/>
  <c r="L24" i="2"/>
  <c r="N24" i="2" s="1"/>
  <c r="L88" i="2"/>
  <c r="N88" i="2" s="1"/>
  <c r="L185" i="2"/>
  <c r="M185" i="2" s="1"/>
  <c r="L57" i="2"/>
  <c r="N57" i="2" s="1"/>
  <c r="L33" i="2"/>
  <c r="N33" i="2" s="1"/>
  <c r="L40" i="2"/>
  <c r="L112" i="2"/>
  <c r="N112" i="2" s="1"/>
  <c r="L143" i="2"/>
  <c r="N143" i="2" s="1"/>
  <c r="L159" i="2"/>
  <c r="N159" i="2" s="1"/>
  <c r="L48" i="2"/>
  <c r="N48" i="2" s="1"/>
  <c r="L120" i="2"/>
  <c r="M120" i="2" s="1"/>
  <c r="N158" i="2"/>
  <c r="M133" i="2"/>
  <c r="M87" i="2"/>
  <c r="M28" i="2"/>
  <c r="L191" i="2"/>
  <c r="M191" i="2" s="1"/>
  <c r="L56" i="2"/>
  <c r="L128" i="2"/>
  <c r="M15" i="2"/>
  <c r="N23" i="2"/>
  <c r="L183" i="2"/>
  <c r="N183" i="2" s="1"/>
  <c r="L64" i="2"/>
  <c r="N64" i="2" s="1"/>
  <c r="M63" i="2"/>
  <c r="M174" i="2"/>
  <c r="M16" i="2"/>
  <c r="M93" i="2"/>
  <c r="N84" i="2"/>
  <c r="L188" i="2"/>
  <c r="N188" i="2" s="1"/>
  <c r="N45" i="2"/>
  <c r="L221" i="2"/>
  <c r="N221" i="2" s="1"/>
  <c r="L96" i="2"/>
  <c r="N96" i="2" s="1"/>
  <c r="L171" i="2"/>
  <c r="N171" i="2" s="1"/>
  <c r="L19" i="2"/>
  <c r="N19" i="2" s="1"/>
  <c r="M127" i="2"/>
  <c r="L106" i="2"/>
  <c r="N106" i="2" s="1"/>
  <c r="L98" i="2"/>
  <c r="N98" i="2" s="1"/>
  <c r="L74" i="2"/>
  <c r="N74" i="2" s="1"/>
  <c r="L66" i="2"/>
  <c r="N66" i="2" s="1"/>
  <c r="L58" i="2"/>
  <c r="N58" i="2" s="1"/>
  <c r="L50" i="2"/>
  <c r="N50" i="2" s="1"/>
  <c r="L42" i="2"/>
  <c r="M42" i="2" s="1"/>
  <c r="L34" i="2"/>
  <c r="M34" i="2" s="1"/>
  <c r="L10" i="2"/>
  <c r="N10" i="2" s="1"/>
  <c r="M125" i="2"/>
  <c r="M172" i="2"/>
  <c r="N14" i="2"/>
  <c r="L164" i="2"/>
  <c r="N164" i="2" s="1"/>
  <c r="L135" i="2"/>
  <c r="L132" i="2"/>
  <c r="N132" i="2" s="1"/>
  <c r="L117" i="2"/>
  <c r="L136" i="2"/>
  <c r="L187" i="2"/>
  <c r="M187" i="2" s="1"/>
  <c r="L139" i="2"/>
  <c r="N139" i="2" s="1"/>
  <c r="N90" i="2"/>
  <c r="M55" i="2"/>
  <c r="L201" i="2"/>
  <c r="M201" i="2" s="1"/>
  <c r="L169" i="2"/>
  <c r="M169" i="2" s="1"/>
  <c r="L137" i="2"/>
  <c r="M137" i="2" s="1"/>
  <c r="L129" i="2"/>
  <c r="N129" i="2" s="1"/>
  <c r="L121" i="2"/>
  <c r="M121" i="2" s="1"/>
  <c r="L105" i="2"/>
  <c r="M105" i="2" s="1"/>
  <c r="L97" i="2"/>
  <c r="M97" i="2" s="1"/>
  <c r="L89" i="2"/>
  <c r="M89" i="2" s="1"/>
  <c r="L81" i="2"/>
  <c r="M81" i="2" s="1"/>
  <c r="L73" i="2"/>
  <c r="M73" i="2" s="1"/>
  <c r="L65" i="2"/>
  <c r="N65" i="2" s="1"/>
  <c r="L49" i="2"/>
  <c r="M49" i="2" s="1"/>
  <c r="L41" i="2"/>
  <c r="M41" i="2" s="1"/>
  <c r="L25" i="2"/>
  <c r="M25" i="2" s="1"/>
  <c r="L17" i="2"/>
  <c r="N17" i="2" s="1"/>
  <c r="L211" i="2"/>
  <c r="N211" i="2" s="1"/>
  <c r="L147" i="2"/>
  <c r="N147" i="2" s="1"/>
  <c r="N104" i="2"/>
  <c r="L195" i="2"/>
  <c r="M195" i="2" s="1"/>
  <c r="L155" i="2"/>
  <c r="N155" i="2" s="1"/>
  <c r="N92" i="2"/>
  <c r="M21" i="2"/>
  <c r="L219" i="2"/>
  <c r="N219" i="2" s="1"/>
  <c r="L163" i="2"/>
  <c r="N163" i="2" s="1"/>
  <c r="M119" i="2"/>
  <c r="M111" i="2"/>
  <c r="L203" i="2"/>
  <c r="N203" i="2" s="1"/>
  <c r="M150" i="2"/>
  <c r="M77" i="2"/>
  <c r="L179" i="2"/>
  <c r="M179" i="2" s="1"/>
  <c r="L107" i="2"/>
  <c r="N107" i="2" s="1"/>
  <c r="M134" i="2"/>
  <c r="M38" i="2"/>
  <c r="M70" i="2"/>
  <c r="N137" i="2"/>
  <c r="L131" i="2"/>
  <c r="L123" i="2"/>
  <c r="M123" i="2" s="1"/>
  <c r="L115" i="2"/>
  <c r="M115" i="2" s="1"/>
  <c r="L99" i="2"/>
  <c r="N99" i="2" s="1"/>
  <c r="L91" i="2"/>
  <c r="N91" i="2" s="1"/>
  <c r="L75" i="2"/>
  <c r="N75" i="2" s="1"/>
  <c r="L59" i="2"/>
  <c r="M59" i="2" s="1"/>
  <c r="L43" i="2"/>
  <c r="L35" i="2"/>
  <c r="L27" i="2"/>
  <c r="N27" i="2" s="1"/>
  <c r="L11" i="2"/>
  <c r="N11" i="2" s="1"/>
  <c r="M46" i="2"/>
  <c r="N78" i="2"/>
  <c r="L162" i="2"/>
  <c r="N162" i="2" s="1"/>
  <c r="N37" i="2"/>
  <c r="M180" i="2"/>
  <c r="L178" i="2"/>
  <c r="M86" i="2"/>
  <c r="L200" i="2"/>
  <c r="L186" i="2"/>
  <c r="N186" i="2" s="1"/>
  <c r="N85" i="2"/>
  <c r="L208" i="2"/>
  <c r="L194" i="2"/>
  <c r="N194" i="2" s="1"/>
  <c r="L160" i="2"/>
  <c r="N160" i="2" s="1"/>
  <c r="N79" i="2"/>
  <c r="L216" i="2"/>
  <c r="M214" i="2"/>
  <c r="L170" i="2"/>
  <c r="N170" i="2" s="1"/>
  <c r="L138" i="2"/>
  <c r="L224" i="2"/>
  <c r="L146" i="2"/>
  <c r="L202" i="2"/>
  <c r="N69" i="2"/>
  <c r="L6" i="2"/>
  <c r="L7" i="2"/>
  <c r="L9" i="2"/>
  <c r="L4" i="2"/>
  <c r="N4" i="2" s="1"/>
  <c r="I68" i="3"/>
  <c r="K68" i="3" s="1"/>
  <c r="I181" i="3"/>
  <c r="K181" i="3" s="1"/>
  <c r="I207" i="3"/>
  <c r="K207" i="3" s="1"/>
  <c r="I49" i="3"/>
  <c r="K49" i="3" s="1"/>
  <c r="I72" i="3"/>
  <c r="O106" i="3"/>
  <c r="I124" i="3"/>
  <c r="K124" i="3" s="1"/>
  <c r="I168" i="3"/>
  <c r="K168" i="3" s="1"/>
  <c r="I44" i="3"/>
  <c r="O78" i="3"/>
  <c r="O92" i="3"/>
  <c r="I189" i="3"/>
  <c r="K189" i="3" s="1"/>
  <c r="O218" i="3"/>
  <c r="O36" i="3"/>
  <c r="O50" i="3"/>
  <c r="O64" i="3"/>
  <c r="I2" i="3"/>
  <c r="J2" i="3" s="1"/>
  <c r="I7" i="3"/>
  <c r="K7" i="3" s="1"/>
  <c r="I84" i="3"/>
  <c r="K84" i="3" s="1"/>
  <c r="I125" i="3"/>
  <c r="K125" i="3" s="1"/>
  <c r="O169" i="3"/>
  <c r="I177" i="3"/>
  <c r="I74" i="3"/>
  <c r="K74" i="3" s="1"/>
  <c r="I103" i="3"/>
  <c r="K103" i="3" s="1"/>
  <c r="I133" i="3"/>
  <c r="K133" i="3" s="1"/>
  <c r="O204" i="3"/>
  <c r="O8" i="3"/>
  <c r="O71" i="3"/>
  <c r="O127" i="3"/>
  <c r="O155" i="3"/>
  <c r="O183" i="3"/>
  <c r="O29" i="3"/>
  <c r="O190" i="3"/>
  <c r="O22" i="3"/>
  <c r="O43" i="3"/>
  <c r="O57" i="3"/>
  <c r="I79" i="3"/>
  <c r="I93" i="3"/>
  <c r="K93" i="3" s="1"/>
  <c r="I107" i="3"/>
  <c r="I122" i="3"/>
  <c r="K122" i="3" s="1"/>
  <c r="O197" i="3"/>
  <c r="O211" i="3"/>
  <c r="I219" i="3"/>
  <c r="O15" i="3"/>
  <c r="O226" i="3" s="1"/>
  <c r="I33" i="3"/>
  <c r="K33" i="3" s="1"/>
  <c r="I75" i="3"/>
  <c r="K75" i="3" s="1"/>
  <c r="I90" i="3"/>
  <c r="K90" i="3" s="1"/>
  <c r="I128" i="3"/>
  <c r="I142" i="3"/>
  <c r="I156" i="3"/>
  <c r="K156" i="3" s="1"/>
  <c r="O176" i="3"/>
  <c r="I17" i="3"/>
  <c r="K17" i="3" s="1"/>
  <c r="I52" i="3"/>
  <c r="K52" i="3" s="1"/>
  <c r="I67" i="3"/>
  <c r="K67" i="3" s="1"/>
  <c r="O85" i="3"/>
  <c r="O113" i="3"/>
  <c r="O141" i="3"/>
  <c r="I206" i="3"/>
  <c r="K206" i="3" s="1"/>
  <c r="I10" i="3"/>
  <c r="K10" i="3" s="1"/>
  <c r="O134" i="3"/>
  <c r="I19" i="3"/>
  <c r="K19" i="3" s="1"/>
  <c r="I56" i="3"/>
  <c r="K56" i="3" s="1"/>
  <c r="I81" i="3"/>
  <c r="K81" i="3" s="1"/>
  <c r="I164" i="3"/>
  <c r="K164" i="3" s="1"/>
  <c r="I23" i="3"/>
  <c r="I30" i="3"/>
  <c r="I61" i="3"/>
  <c r="K61" i="3" s="1"/>
  <c r="I86" i="3"/>
  <c r="K86" i="3" s="1"/>
  <c r="I117" i="3"/>
  <c r="K117" i="3" s="1"/>
  <c r="I161" i="3"/>
  <c r="K161" i="3" s="1"/>
  <c r="I174" i="3"/>
  <c r="K174" i="3" s="1"/>
  <c r="I200" i="3"/>
  <c r="K200" i="3" s="1"/>
  <c r="I213" i="3"/>
  <c r="K213" i="3" s="1"/>
  <c r="I82" i="3"/>
  <c r="K82" i="3" s="1"/>
  <c r="I140" i="3"/>
  <c r="K140" i="3" s="1"/>
  <c r="I209" i="3"/>
  <c r="K209" i="3" s="1"/>
  <c r="I222" i="3"/>
  <c r="K222" i="3" s="1"/>
  <c r="I31" i="3"/>
  <c r="K31" i="3" s="1"/>
  <c r="I62" i="3"/>
  <c r="K62" i="3" s="1"/>
  <c r="I87" i="3"/>
  <c r="K87" i="3" s="1"/>
  <c r="I100" i="3"/>
  <c r="I118" i="3"/>
  <c r="K118" i="3" s="1"/>
  <c r="I145" i="3"/>
  <c r="K145" i="3" s="1"/>
  <c r="I170" i="3"/>
  <c r="I40" i="3"/>
  <c r="K40" i="3" s="1"/>
  <c r="I66" i="3"/>
  <c r="K66" i="3" s="1"/>
  <c r="I95" i="3"/>
  <c r="K95" i="3" s="1"/>
  <c r="I108" i="3"/>
  <c r="K108" i="3" s="1"/>
  <c r="I166" i="3"/>
  <c r="K166" i="3" s="1"/>
  <c r="I202" i="3"/>
  <c r="K202" i="3" s="1"/>
  <c r="I215" i="3"/>
  <c r="K215" i="3" s="1"/>
  <c r="J93" i="3"/>
  <c r="J156" i="3"/>
  <c r="I54" i="3"/>
  <c r="K54" i="3" s="1"/>
  <c r="I135" i="3"/>
  <c r="I149" i="3"/>
  <c r="K149" i="3" s="1"/>
  <c r="I13" i="3"/>
  <c r="K13" i="3" s="1"/>
  <c r="I59" i="3"/>
  <c r="K59" i="3" s="1"/>
  <c r="I88" i="3"/>
  <c r="K88" i="3" s="1"/>
  <c r="I101" i="3"/>
  <c r="K101" i="3" s="1"/>
  <c r="I115" i="3"/>
  <c r="K115" i="3" s="1"/>
  <c r="I159" i="3"/>
  <c r="K159" i="3" s="1"/>
  <c r="I184" i="3"/>
  <c r="I198" i="3"/>
  <c r="I18" i="3"/>
  <c r="K18" i="3" s="1"/>
  <c r="I37" i="3"/>
  <c r="I55" i="3"/>
  <c r="K55" i="3" s="1"/>
  <c r="I97" i="3"/>
  <c r="K97" i="3" s="1"/>
  <c r="I110" i="3"/>
  <c r="K110" i="3" s="1"/>
  <c r="I150" i="3"/>
  <c r="K150" i="3" s="1"/>
  <c r="I163" i="3"/>
  <c r="I14" i="3"/>
  <c r="K14" i="3" s="1"/>
  <c r="I28" i="3"/>
  <c r="K28" i="3" s="1"/>
  <c r="I60" i="3"/>
  <c r="K60" i="3" s="1"/>
  <c r="I77" i="3"/>
  <c r="K77" i="3" s="1"/>
  <c r="I116" i="3"/>
  <c r="K116" i="3" s="1"/>
  <c r="I160" i="3"/>
  <c r="K160" i="3" s="1"/>
  <c r="I199" i="3"/>
  <c r="K199" i="3" s="1"/>
  <c r="I212" i="3"/>
  <c r="J149" i="3"/>
  <c r="I53" i="3"/>
  <c r="K53" i="3" s="1"/>
  <c r="I80" i="3"/>
  <c r="K80" i="3" s="1"/>
  <c r="I83" i="3"/>
  <c r="K83" i="3" s="1"/>
  <c r="I109" i="3"/>
  <c r="K109" i="3" s="1"/>
  <c r="I139" i="3"/>
  <c r="K139" i="3" s="1"/>
  <c r="I154" i="3"/>
  <c r="K154" i="3" s="1"/>
  <c r="I165" i="3"/>
  <c r="K165" i="3" s="1"/>
  <c r="I180" i="3"/>
  <c r="K180" i="3" s="1"/>
  <c r="I195" i="3"/>
  <c r="K195" i="3" s="1"/>
  <c r="I221" i="3"/>
  <c r="K221" i="3" s="1"/>
  <c r="I12" i="3"/>
  <c r="K12" i="3" s="1"/>
  <c r="I27" i="3"/>
  <c r="K27" i="3" s="1"/>
  <c r="I35" i="3"/>
  <c r="K35" i="3" s="1"/>
  <c r="I73" i="3"/>
  <c r="K73" i="3" s="1"/>
  <c r="I76" i="3"/>
  <c r="K76" i="3" s="1"/>
  <c r="I102" i="3"/>
  <c r="K102" i="3" s="1"/>
  <c r="I132" i="3"/>
  <c r="K132" i="3" s="1"/>
  <c r="I147" i="3"/>
  <c r="K147" i="3" s="1"/>
  <c r="I158" i="3"/>
  <c r="K158" i="3" s="1"/>
  <c r="I173" i="3"/>
  <c r="K173" i="3" s="1"/>
  <c r="I188" i="3"/>
  <c r="K188" i="3" s="1"/>
  <c r="I214" i="3"/>
  <c r="K214" i="3" s="1"/>
  <c r="K2" i="3"/>
  <c r="I5" i="3"/>
  <c r="K5" i="3" s="1"/>
  <c r="I16" i="3"/>
  <c r="I38" i="3"/>
  <c r="K38" i="3" s="1"/>
  <c r="I42" i="3"/>
  <c r="K42" i="3" s="1"/>
  <c r="I65" i="3"/>
  <c r="I98" i="3"/>
  <c r="K98" i="3" s="1"/>
  <c r="I121" i="3"/>
  <c r="I136" i="3"/>
  <c r="K136" i="3" s="1"/>
  <c r="I151" i="3"/>
  <c r="K151" i="3" s="1"/>
  <c r="I192" i="3"/>
  <c r="K192" i="3" s="1"/>
  <c r="I210" i="3"/>
  <c r="K210" i="3" s="1"/>
  <c r="I9" i="3"/>
  <c r="I24" i="3"/>
  <c r="K24" i="3" s="1"/>
  <c r="I32" i="3"/>
  <c r="K32" i="3" s="1"/>
  <c r="I47" i="3"/>
  <c r="K47" i="3" s="1"/>
  <c r="I58" i="3"/>
  <c r="I91" i="3"/>
  <c r="K91" i="3" s="1"/>
  <c r="I114" i="3"/>
  <c r="I129" i="3"/>
  <c r="K129" i="3" s="1"/>
  <c r="I144" i="3"/>
  <c r="K144" i="3" s="1"/>
  <c r="I185" i="3"/>
  <c r="K185" i="3" s="1"/>
  <c r="I203" i="3"/>
  <c r="K203" i="3" s="1"/>
  <c r="J205" i="3"/>
  <c r="I3" i="3"/>
  <c r="K3" i="3" s="1"/>
  <c r="I6" i="3"/>
  <c r="K6" i="3" s="1"/>
  <c r="I21" i="3"/>
  <c r="K21" i="3" s="1"/>
  <c r="I51" i="3"/>
  <c r="I70" i="3"/>
  <c r="K70" i="3" s="1"/>
  <c r="I96" i="3"/>
  <c r="K96" i="3" s="1"/>
  <c r="I111" i="3"/>
  <c r="K111" i="3" s="1"/>
  <c r="I126" i="3"/>
  <c r="K126" i="3" s="1"/>
  <c r="I137" i="3"/>
  <c r="K137" i="3" s="1"/>
  <c r="I178" i="3"/>
  <c r="K178" i="3" s="1"/>
  <c r="I193" i="3"/>
  <c r="K193" i="3" s="1"/>
  <c r="I208" i="3"/>
  <c r="K208" i="3" s="1"/>
  <c r="I223" i="3"/>
  <c r="K223" i="3" s="1"/>
  <c r="I25" i="3"/>
  <c r="K25" i="3" s="1"/>
  <c r="I45" i="3"/>
  <c r="K45" i="3" s="1"/>
  <c r="I48" i="3"/>
  <c r="K48" i="3" s="1"/>
  <c r="I63" i="3"/>
  <c r="K63" i="3" s="1"/>
  <c r="I89" i="3"/>
  <c r="K89" i="3" s="1"/>
  <c r="I104" i="3"/>
  <c r="K104" i="3" s="1"/>
  <c r="I119" i="3"/>
  <c r="K119" i="3" s="1"/>
  <c r="I130" i="3"/>
  <c r="K130" i="3" s="1"/>
  <c r="I171" i="3"/>
  <c r="K171" i="3" s="1"/>
  <c r="I186" i="3"/>
  <c r="K186" i="3" s="1"/>
  <c r="I201" i="3"/>
  <c r="K201" i="3" s="1"/>
  <c r="I216" i="3"/>
  <c r="K216" i="3" s="1"/>
  <c r="I112" i="3"/>
  <c r="K112" i="3" s="1"/>
  <c r="I138" i="3"/>
  <c r="K138" i="3" s="1"/>
  <c r="I153" i="3"/>
  <c r="K153" i="3" s="1"/>
  <c r="I179" i="3"/>
  <c r="K179" i="3" s="1"/>
  <c r="I194" i="3"/>
  <c r="K194" i="3" s="1"/>
  <c r="I224" i="3"/>
  <c r="K224" i="3" s="1"/>
  <c r="I11" i="3"/>
  <c r="K11" i="3" s="1"/>
  <c r="I26" i="3"/>
  <c r="K26" i="3" s="1"/>
  <c r="I34" i="3"/>
  <c r="K34" i="3" s="1"/>
  <c r="I105" i="3"/>
  <c r="K105" i="3" s="1"/>
  <c r="I131" i="3"/>
  <c r="K131" i="3" s="1"/>
  <c r="I146" i="3"/>
  <c r="K146" i="3" s="1"/>
  <c r="I172" i="3"/>
  <c r="K172" i="3" s="1"/>
  <c r="I187" i="3"/>
  <c r="K187" i="3" s="1"/>
  <c r="I217" i="3"/>
  <c r="K217" i="3" s="1"/>
  <c r="N131" i="2"/>
  <c r="M131" i="2"/>
  <c r="N43" i="2"/>
  <c r="M43" i="2"/>
  <c r="N35" i="2"/>
  <c r="M35" i="2"/>
  <c r="M94" i="2"/>
  <c r="M102" i="2"/>
  <c r="L196" i="2"/>
  <c r="L215" i="2"/>
  <c r="N215" i="2" s="1"/>
  <c r="L168" i="2"/>
  <c r="L113" i="2"/>
  <c r="L122" i="2"/>
  <c r="N122" i="2" s="1"/>
  <c r="M29" i="2"/>
  <c r="N61" i="2"/>
  <c r="L176" i="2"/>
  <c r="L130" i="2"/>
  <c r="N130" i="2" s="1"/>
  <c r="L192" i="2"/>
  <c r="L8" i="2"/>
  <c r="N8" i="2" s="1"/>
  <c r="M13" i="2"/>
  <c r="M36" i="2"/>
  <c r="M22" i="2"/>
  <c r="M62" i="2"/>
  <c r="M206" i="2"/>
  <c r="M76" i="2"/>
  <c r="L225" i="2"/>
  <c r="M103" i="2"/>
  <c r="M118" i="2"/>
  <c r="M32" i="2"/>
  <c r="L153" i="2"/>
  <c r="L193" i="2"/>
  <c r="L161" i="2"/>
  <c r="N5" i="2"/>
  <c r="Q3" i="2"/>
  <c r="Q219" i="2"/>
  <c r="Q211" i="2"/>
  <c r="Q203" i="2"/>
  <c r="Q195" i="2"/>
  <c r="Q187" i="2"/>
  <c r="Q179" i="2"/>
  <c r="Q171" i="2"/>
  <c r="Q163" i="2"/>
  <c r="Q155" i="2"/>
  <c r="Q147" i="2"/>
  <c r="Q139" i="2"/>
  <c r="Q131" i="2"/>
  <c r="Q123" i="2"/>
  <c r="Q115" i="2"/>
  <c r="Q107" i="2"/>
  <c r="Q99" i="2"/>
  <c r="Q91" i="2"/>
  <c r="Q83" i="2"/>
  <c r="Q75" i="2"/>
  <c r="Q67" i="2"/>
  <c r="Q59" i="2"/>
  <c r="Q51" i="2"/>
  <c r="Q43" i="2"/>
  <c r="Q35" i="2"/>
  <c r="Q27" i="2"/>
  <c r="Q19" i="2"/>
  <c r="Q11" i="2"/>
  <c r="L3" i="2"/>
  <c r="L190" i="2"/>
  <c r="L213" i="2"/>
  <c r="Q226" i="2"/>
  <c r="Q218" i="2"/>
  <c r="Q210" i="2"/>
  <c r="Q202" i="2"/>
  <c r="Q194" i="2"/>
  <c r="Q186" i="2"/>
  <c r="Q178" i="2"/>
  <c r="Q170" i="2"/>
  <c r="Q162" i="2"/>
  <c r="Q154" i="2"/>
  <c r="Q146" i="2"/>
  <c r="Q138" i="2"/>
  <c r="Q130" i="2"/>
  <c r="Q122" i="2"/>
  <c r="Q114" i="2"/>
  <c r="Q106" i="2"/>
  <c r="Q98" i="2"/>
  <c r="Q90" i="2"/>
  <c r="Q82" i="2"/>
  <c r="Q74" i="2"/>
  <c r="Q66" i="2"/>
  <c r="Q58" i="2"/>
  <c r="Q50" i="2"/>
  <c r="Q42" i="2"/>
  <c r="Q34" i="2"/>
  <c r="Q26" i="2"/>
  <c r="Q18" i="2"/>
  <c r="Q10" i="2"/>
  <c r="Q225" i="2"/>
  <c r="Q217" i="2"/>
  <c r="Q209" i="2"/>
  <c r="Q201" i="2"/>
  <c r="Q193" i="2"/>
  <c r="Q185" i="2"/>
  <c r="Q177" i="2"/>
  <c r="Q169" i="2"/>
  <c r="Q161" i="2"/>
  <c r="Q153" i="2"/>
  <c r="Q145" i="2"/>
  <c r="Q137" i="2"/>
  <c r="Q129" i="2"/>
  <c r="Q121" i="2"/>
  <c r="Q113" i="2"/>
  <c r="Q105" i="2"/>
  <c r="Q97" i="2"/>
  <c r="Q89" i="2"/>
  <c r="Q81" i="2"/>
  <c r="Q73" i="2"/>
  <c r="Q65" i="2"/>
  <c r="Q57" i="2"/>
  <c r="Q49" i="2"/>
  <c r="Q41" i="2"/>
  <c r="Q33" i="2"/>
  <c r="Q25" i="2"/>
  <c r="Q17" i="2"/>
  <c r="Q9" i="2"/>
  <c r="M30" i="2"/>
  <c r="M148" i="2"/>
  <c r="M100" i="2"/>
  <c r="M101" i="2"/>
  <c r="L51" i="2"/>
  <c r="N52" i="2"/>
  <c r="L181" i="2"/>
  <c r="L217" i="2"/>
  <c r="Q224" i="2"/>
  <c r="Q216" i="2"/>
  <c r="Q208" i="2"/>
  <c r="Q200" i="2"/>
  <c r="Q192" i="2"/>
  <c r="Q184" i="2"/>
  <c r="Q176" i="2"/>
  <c r="Q168" i="2"/>
  <c r="Q160" i="2"/>
  <c r="Q152" i="2"/>
  <c r="Q144" i="2"/>
  <c r="Q136" i="2"/>
  <c r="Q128" i="2"/>
  <c r="Q120" i="2"/>
  <c r="Q112" i="2"/>
  <c r="Q104" i="2"/>
  <c r="Q96" i="2"/>
  <c r="Q88" i="2"/>
  <c r="Q80" i="2"/>
  <c r="Q72" i="2"/>
  <c r="Q64" i="2"/>
  <c r="Q56" i="2"/>
  <c r="Q48" i="2"/>
  <c r="Q40" i="2"/>
  <c r="Q32" i="2"/>
  <c r="Q24" i="2"/>
  <c r="Q16" i="2"/>
  <c r="Q8" i="2"/>
  <c r="M60" i="2"/>
  <c r="L184" i="2"/>
  <c r="Q223" i="2"/>
  <c r="Q215" i="2"/>
  <c r="Q207" i="2"/>
  <c r="Q199" i="2"/>
  <c r="Q191" i="2"/>
  <c r="Q183" i="2"/>
  <c r="Q175" i="2"/>
  <c r="Q167" i="2"/>
  <c r="Q159" i="2"/>
  <c r="Q151" i="2"/>
  <c r="Q143" i="2"/>
  <c r="Q135" i="2"/>
  <c r="Q127" i="2"/>
  <c r="Q119" i="2"/>
  <c r="Q111" i="2"/>
  <c r="Q103" i="2"/>
  <c r="Q95" i="2"/>
  <c r="Q87" i="2"/>
  <c r="Q79" i="2"/>
  <c r="Q71" i="2"/>
  <c r="Q63" i="2"/>
  <c r="Q55" i="2"/>
  <c r="Q47" i="2"/>
  <c r="Q39" i="2"/>
  <c r="Q31" i="2"/>
  <c r="Q23" i="2"/>
  <c r="Q15" i="2"/>
  <c r="Q7" i="2"/>
  <c r="L67" i="2"/>
  <c r="L204" i="2"/>
  <c r="L218" i="2"/>
  <c r="L209" i="2"/>
  <c r="L144" i="2"/>
  <c r="L177" i="2"/>
  <c r="Q222" i="2"/>
  <c r="Q214" i="2"/>
  <c r="Q206" i="2"/>
  <c r="Q198" i="2"/>
  <c r="Q190" i="2"/>
  <c r="Q182" i="2"/>
  <c r="Q174" i="2"/>
  <c r="Q166" i="2"/>
  <c r="Q158" i="2"/>
  <c r="Q150" i="2"/>
  <c r="Q142" i="2"/>
  <c r="Q134" i="2"/>
  <c r="Q126" i="2"/>
  <c r="Q118" i="2"/>
  <c r="Q110" i="2"/>
  <c r="Q102" i="2"/>
  <c r="Q94" i="2"/>
  <c r="Q86" i="2"/>
  <c r="Q78" i="2"/>
  <c r="Q70" i="2"/>
  <c r="Q62" i="2"/>
  <c r="Q54" i="2"/>
  <c r="Q46" i="2"/>
  <c r="Q38" i="2"/>
  <c r="Q30" i="2"/>
  <c r="Q22" i="2"/>
  <c r="Q14" i="2"/>
  <c r="Q6" i="2"/>
  <c r="L167" i="2"/>
  <c r="L175" i="2"/>
  <c r="Q221" i="2"/>
  <c r="Q213" i="2"/>
  <c r="Q205" i="2"/>
  <c r="Q197" i="2"/>
  <c r="Q189" i="2"/>
  <c r="Q181" i="2"/>
  <c r="Q173" i="2"/>
  <c r="Q165" i="2"/>
  <c r="Q157" i="2"/>
  <c r="Q149" i="2"/>
  <c r="Q141" i="2"/>
  <c r="Q133" i="2"/>
  <c r="Q125" i="2"/>
  <c r="Q117" i="2"/>
  <c r="Q109" i="2"/>
  <c r="Q101" i="2"/>
  <c r="Q93" i="2"/>
  <c r="Q85" i="2"/>
  <c r="Q77" i="2"/>
  <c r="Q69" i="2"/>
  <c r="Q61" i="2"/>
  <c r="Q53" i="2"/>
  <c r="Q45" i="2"/>
  <c r="Q37" i="2"/>
  <c r="Q29" i="2"/>
  <c r="Q21" i="2"/>
  <c r="Q13" i="2"/>
  <c r="Q5" i="2"/>
  <c r="M47" i="2"/>
  <c r="M31" i="2"/>
  <c r="N41" i="2"/>
  <c r="L114" i="2"/>
  <c r="L83" i="2"/>
  <c r="L220" i="2"/>
  <c r="L197" i="2"/>
  <c r="L199" i="2"/>
  <c r="L207" i="2"/>
  <c r="L226" i="2"/>
  <c r="L165" i="2"/>
  <c r="L222" i="2"/>
  <c r="L152" i="2"/>
  <c r="L145" i="2"/>
  <c r="Q220" i="2"/>
  <c r="Q212" i="2"/>
  <c r="Q204" i="2"/>
  <c r="Q196" i="2"/>
  <c r="Q188" i="2"/>
  <c r="Q180" i="2"/>
  <c r="Q172" i="2"/>
  <c r="Q164" i="2"/>
  <c r="Q156" i="2"/>
  <c r="Q148" i="2"/>
  <c r="Q140" i="2"/>
  <c r="Q132" i="2"/>
  <c r="Q124" i="2"/>
  <c r="Q116" i="2"/>
  <c r="Q108" i="2"/>
  <c r="Q100" i="2"/>
  <c r="Q92" i="2"/>
  <c r="Q84" i="2"/>
  <c r="Q76" i="2"/>
  <c r="Q68" i="2"/>
  <c r="Q60" i="2"/>
  <c r="Q52" i="2"/>
  <c r="Q44" i="2"/>
  <c r="Q36" i="2"/>
  <c r="Q28" i="2"/>
  <c r="Q20" i="2"/>
  <c r="Q12" i="2"/>
  <c r="Q4" i="2"/>
  <c r="M223" i="2" l="1"/>
  <c r="M88" i="2"/>
  <c r="M108" i="2"/>
  <c r="M116" i="2"/>
  <c r="N116" i="2"/>
  <c r="N109" i="2"/>
  <c r="N18" i="2"/>
  <c r="M183" i="2"/>
  <c r="N49" i="2"/>
  <c r="N123" i="2"/>
  <c r="N141" i="2"/>
  <c r="M98" i="2"/>
  <c r="M129" i="2"/>
  <c r="M27" i="2"/>
  <c r="M163" i="2"/>
  <c r="M186" i="2"/>
  <c r="N115" i="2"/>
  <c r="M219" i="2"/>
  <c r="M107" i="2"/>
  <c r="M212" i="2"/>
  <c r="N185" i="2"/>
  <c r="M33" i="2"/>
  <c r="M198" i="2"/>
  <c r="M82" i="2"/>
  <c r="N34" i="2"/>
  <c r="M182" i="2"/>
  <c r="M188" i="2"/>
  <c r="M10" i="2"/>
  <c r="N59" i="2"/>
  <c r="N195" i="2"/>
  <c r="M189" i="2"/>
  <c r="M210" i="2"/>
  <c r="N173" i="2"/>
  <c r="M65" i="2"/>
  <c r="M26" i="2"/>
  <c r="M149" i="2"/>
  <c r="M170" i="2"/>
  <c r="N191" i="2"/>
  <c r="N201" i="2"/>
  <c r="M160" i="2"/>
  <c r="M205" i="2"/>
  <c r="M203" i="2"/>
  <c r="M74" i="2"/>
  <c r="M159" i="2"/>
  <c r="M211" i="2"/>
  <c r="M132" i="2"/>
  <c r="M48" i="2"/>
  <c r="M50" i="2"/>
  <c r="M154" i="2"/>
  <c r="M171" i="2"/>
  <c r="M24" i="2"/>
  <c r="M221" i="2"/>
  <c r="M143" i="2"/>
  <c r="M157" i="2"/>
  <c r="N157" i="2"/>
  <c r="M215" i="2"/>
  <c r="M19" i="2"/>
  <c r="M147" i="2"/>
  <c r="N42" i="2"/>
  <c r="M112" i="2"/>
  <c r="N81" i="2"/>
  <c r="M64" i="2"/>
  <c r="M99" i="2"/>
  <c r="N179" i="2"/>
  <c r="M164" i="2"/>
  <c r="M122" i="2"/>
  <c r="N128" i="2"/>
  <c r="M128" i="2"/>
  <c r="M66" i="2"/>
  <c r="N56" i="2"/>
  <c r="M56" i="2"/>
  <c r="M58" i="2"/>
  <c r="M4" i="2"/>
  <c r="M57" i="2"/>
  <c r="N120" i="2"/>
  <c r="M17" i="2"/>
  <c r="N97" i="2"/>
  <c r="N40" i="2"/>
  <c r="M40" i="2"/>
  <c r="N80" i="2"/>
  <c r="M80" i="2"/>
  <c r="N169" i="2"/>
  <c r="N136" i="2"/>
  <c r="M136" i="2"/>
  <c r="M117" i="2"/>
  <c r="N117" i="2"/>
  <c r="M194" i="2"/>
  <c r="M96" i="2"/>
  <c r="N89" i="2"/>
  <c r="M11" i="2"/>
  <c r="N135" i="2"/>
  <c r="M135" i="2"/>
  <c r="N73" i="2"/>
  <c r="M106" i="2"/>
  <c r="M139" i="2"/>
  <c r="N187" i="2"/>
  <c r="N105" i="2"/>
  <c r="N25" i="2"/>
  <c r="M91" i="2"/>
  <c r="M155" i="2"/>
  <c r="N121" i="2"/>
  <c r="N178" i="2"/>
  <c r="M178" i="2"/>
  <c r="M75" i="2"/>
  <c r="M138" i="2"/>
  <c r="N138" i="2"/>
  <c r="N216" i="2"/>
  <c r="M216" i="2"/>
  <c r="M208" i="2"/>
  <c r="N208" i="2"/>
  <c r="M162" i="2"/>
  <c r="N202" i="2"/>
  <c r="M202" i="2"/>
  <c r="N146" i="2"/>
  <c r="M146" i="2"/>
  <c r="N200" i="2"/>
  <c r="M200" i="2"/>
  <c r="N224" i="2"/>
  <c r="M224" i="2"/>
  <c r="M6" i="2"/>
  <c r="N6" i="2"/>
  <c r="M8" i="2"/>
  <c r="M7" i="2"/>
  <c r="N7" i="2"/>
  <c r="M9" i="2"/>
  <c r="N9" i="2"/>
  <c r="K79" i="3"/>
  <c r="J79" i="3"/>
  <c r="K177" i="3"/>
  <c r="J177" i="3"/>
  <c r="J72" i="3"/>
  <c r="K72" i="3"/>
  <c r="J107" i="3"/>
  <c r="K107" i="3"/>
  <c r="J219" i="3"/>
  <c r="K219" i="3"/>
  <c r="K142" i="3"/>
  <c r="J142" i="3"/>
  <c r="K128" i="3"/>
  <c r="J128" i="3"/>
  <c r="J44" i="3"/>
  <c r="K44" i="3"/>
  <c r="K170" i="3"/>
  <c r="J170" i="3"/>
  <c r="K37" i="3"/>
  <c r="J37" i="3"/>
  <c r="K30" i="3"/>
  <c r="J30" i="3"/>
  <c r="K100" i="3"/>
  <c r="J100" i="3"/>
  <c r="K23" i="3"/>
  <c r="J23" i="3"/>
  <c r="J86" i="3"/>
  <c r="K198" i="3"/>
  <c r="J198" i="3"/>
  <c r="J212" i="3"/>
  <c r="K212" i="3"/>
  <c r="J163" i="3"/>
  <c r="K163" i="3"/>
  <c r="K184" i="3"/>
  <c r="J184" i="3"/>
  <c r="K135" i="3"/>
  <c r="J135" i="3"/>
  <c r="J121" i="3"/>
  <c r="K121" i="3"/>
  <c r="K65" i="3"/>
  <c r="J65" i="3"/>
  <c r="J9" i="3"/>
  <c r="K9" i="3"/>
  <c r="K51" i="3"/>
  <c r="J51" i="3"/>
  <c r="K114" i="3"/>
  <c r="J114" i="3"/>
  <c r="K16" i="3"/>
  <c r="J16" i="3"/>
  <c r="J58" i="3"/>
  <c r="K58" i="3"/>
  <c r="M130" i="2"/>
  <c r="M193" i="2"/>
  <c r="N193" i="2"/>
  <c r="M168" i="2"/>
  <c r="N168" i="2"/>
  <c r="N153" i="2"/>
  <c r="M153" i="2"/>
  <c r="M113" i="2"/>
  <c r="N113" i="2"/>
  <c r="N192" i="2"/>
  <c r="M192" i="2"/>
  <c r="N196" i="2"/>
  <c r="M196" i="2"/>
  <c r="M225" i="2"/>
  <c r="N225" i="2"/>
  <c r="M161" i="2"/>
  <c r="N161" i="2"/>
  <c r="M176" i="2"/>
  <c r="N176" i="2"/>
  <c r="M207" i="2"/>
  <c r="N207" i="2"/>
  <c r="N167" i="2"/>
  <c r="M167" i="2"/>
  <c r="N144" i="2"/>
  <c r="M144" i="2"/>
  <c r="N199" i="2"/>
  <c r="M199" i="2"/>
  <c r="M209" i="2"/>
  <c r="N209" i="2"/>
  <c r="N213" i="2"/>
  <c r="M213" i="2"/>
  <c r="N197" i="2"/>
  <c r="M197" i="2"/>
  <c r="N218" i="2"/>
  <c r="M218" i="2"/>
  <c r="M217" i="2"/>
  <c r="N217" i="2"/>
  <c r="N190" i="2"/>
  <c r="M190" i="2"/>
  <c r="M145" i="2"/>
  <c r="N145" i="2"/>
  <c r="N220" i="2"/>
  <c r="M220" i="2"/>
  <c r="N204" i="2"/>
  <c r="M204" i="2"/>
  <c r="M181" i="2"/>
  <c r="N181" i="2"/>
  <c r="M3" i="2"/>
  <c r="N3" i="2"/>
  <c r="N152" i="2"/>
  <c r="M152" i="2"/>
  <c r="N83" i="2"/>
  <c r="M83" i="2"/>
  <c r="N222" i="2"/>
  <c r="M222" i="2"/>
  <c r="N114" i="2"/>
  <c r="M114" i="2"/>
  <c r="N67" i="2"/>
  <c r="M67" i="2"/>
  <c r="N165" i="2"/>
  <c r="M165" i="2"/>
  <c r="N51" i="2"/>
  <c r="M51" i="2"/>
  <c r="N226" i="2"/>
  <c r="M226" i="2"/>
  <c r="N175" i="2"/>
  <c r="M175" i="2"/>
  <c r="M177" i="2"/>
  <c r="N177" i="2"/>
  <c r="M184" i="2"/>
  <c r="N184" i="2"/>
</calcChain>
</file>

<file path=xl/comments1.xml><?xml version="1.0" encoding="utf-8"?>
<comments xmlns="http://schemas.openxmlformats.org/spreadsheetml/2006/main">
  <authors>
    <author>Port, Lauren</author>
  </authors>
  <commentList>
    <comment ref="O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Tai and I aren't quite sure how to handle soil water. Calculate inches and them sum through the profile? Liters? Idk. Let's check, but right now I think we should prioritize Nitrogen in the system over water. 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I am making one sheet for each year, so would have a preplant column in each sheet. In winter wheat and triticale this comes from the data collected in the previous summer/fall. For spring crops, this comes from the spring sampling. This column says "inital" in the title to indicate to Tai that this was the first N value in the rotation. 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Fertilizer N added. 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You can choose how to handle this one. I am waiting on organic matter data, but will probably have an additional column for raw %OM, and then use this column to calculate mineralization based on the nutrient management guide. 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I'm not sure that my calculations are right for total plant N… 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NH4 in top foot + NO3 in top 4'</t>
        </r>
      </text>
    </comment>
    <comment ref="U3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fertilizer additions for east side plots occurred in May (p2,p4)or October of 2011 (p6,p8), depending on treatment.</t>
        </r>
      </text>
    </comment>
    <comment ref="U19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fertilizer was applied during the fallow period. These additions are also listed in the 2013 document as inputs for the 2013 crop. Don't count them twice! </t>
        </r>
      </text>
    </comment>
  </commentList>
</comments>
</file>

<file path=xl/sharedStrings.xml><?xml version="1.0" encoding="utf-8"?>
<sst xmlns="http://schemas.openxmlformats.org/spreadsheetml/2006/main" count="1177" uniqueCount="374">
  <si>
    <t>water</t>
  </si>
  <si>
    <t>n supply</t>
  </si>
  <si>
    <t>n removal</t>
  </si>
  <si>
    <t>research_site</t>
  </si>
  <si>
    <t>trial_id</t>
  </si>
  <si>
    <t>year</t>
  </si>
  <si>
    <t>treatment</t>
  </si>
  <si>
    <t>rep</t>
  </si>
  <si>
    <t>Plot</t>
  </si>
  <si>
    <t>Crop</t>
  </si>
  <si>
    <t>hvst_date</t>
  </si>
  <si>
    <t>HI</t>
  </si>
  <si>
    <t>grain_yield_kgha</t>
  </si>
  <si>
    <t>grain_c_gkg</t>
  </si>
  <si>
    <t>grain_n_gkg</t>
  </si>
  <si>
    <t>straw_c_gkg</t>
  </si>
  <si>
    <t>straw_n_gkg</t>
  </si>
  <si>
    <t>N added (kg/ha)</t>
  </si>
  <si>
    <t>N mineralization (as Koenig fert guide describes)</t>
  </si>
  <si>
    <t>n removed in grain kgha</t>
  </si>
  <si>
    <t>total plant N kgha</t>
  </si>
  <si>
    <t>.</t>
  </si>
  <si>
    <t>Interval</t>
  </si>
  <si>
    <t>Soil Results</t>
  </si>
  <si>
    <t>Sample ID</t>
  </si>
  <si>
    <t>plot</t>
  </si>
  <si>
    <t>start</t>
  </si>
  <si>
    <t>end</t>
  </si>
  <si>
    <t>Grav_H2O_dec</t>
  </si>
  <si>
    <t>NH4_ppm</t>
  </si>
  <si>
    <t>NO3_ppm</t>
  </si>
  <si>
    <t>101E</t>
  </si>
  <si>
    <t>101W</t>
  </si>
  <si>
    <t>101w</t>
  </si>
  <si>
    <t>102E</t>
  </si>
  <si>
    <t>102W</t>
  </si>
  <si>
    <t>103E</t>
  </si>
  <si>
    <t>103W</t>
  </si>
  <si>
    <t>104E</t>
  </si>
  <si>
    <t>104W</t>
  </si>
  <si>
    <t>201E</t>
  </si>
  <si>
    <t>201W</t>
  </si>
  <si>
    <t>202E</t>
  </si>
  <si>
    <t>202W</t>
  </si>
  <si>
    <t>203E</t>
  </si>
  <si>
    <t>203W</t>
  </si>
  <si>
    <t>204E</t>
  </si>
  <si>
    <t>204W</t>
  </si>
  <si>
    <t>301E</t>
  </si>
  <si>
    <t>301W</t>
  </si>
  <si>
    <t>302E</t>
  </si>
  <si>
    <t>302W</t>
  </si>
  <si>
    <t>303E</t>
  </si>
  <si>
    <t>303W</t>
  </si>
  <si>
    <t>304E</t>
  </si>
  <si>
    <t>304W</t>
  </si>
  <si>
    <t>401E</t>
  </si>
  <si>
    <t>401W</t>
  </si>
  <si>
    <t>402E</t>
  </si>
  <si>
    <t>402W</t>
  </si>
  <si>
    <t>403E</t>
  </si>
  <si>
    <t>403W</t>
  </si>
  <si>
    <t>404E</t>
  </si>
  <si>
    <t>404W</t>
  </si>
  <si>
    <t>NH4 kg/ha</t>
  </si>
  <si>
    <t>NO3 kg/ha</t>
  </si>
  <si>
    <t>bulk density (kg/m3)</t>
  </si>
  <si>
    <t>ha slice depth</t>
  </si>
  <si>
    <t>ha slice mass</t>
  </si>
  <si>
    <t>sum 4' N</t>
  </si>
  <si>
    <t>Ralston</t>
  </si>
  <si>
    <t>RalstonSH</t>
  </si>
  <si>
    <t>CBWW</t>
  </si>
  <si>
    <t>SHWT</t>
  </si>
  <si>
    <t>CBWT</t>
  </si>
  <si>
    <t>SHWW</t>
  </si>
  <si>
    <t>8/8/2012</t>
  </si>
  <si>
    <t>8/6/2012</t>
  </si>
  <si>
    <t>8/7/2012</t>
  </si>
  <si>
    <t>order</t>
  </si>
  <si>
    <t>RTF</t>
  </si>
  <si>
    <t>CF</t>
  </si>
  <si>
    <t>SPRING 2012 SOIL N IN TOP 4' KGHA</t>
  </si>
  <si>
    <t xml:space="preserve">Fall 2011 preplant soil N? </t>
  </si>
  <si>
    <t>Fall 2012 N in top 4'</t>
  </si>
  <si>
    <t>depth_cm</t>
  </si>
  <si>
    <t>bulk density kgm3</t>
  </si>
  <si>
    <t>30 cm deep ha slice mass</t>
  </si>
  <si>
    <t>2012-3437</t>
  </si>
  <si>
    <t>101 w</t>
  </si>
  <si>
    <t>2012-3438</t>
  </si>
  <si>
    <t>2012-3439</t>
  </si>
  <si>
    <t>2012-3440</t>
  </si>
  <si>
    <t>2012-3441</t>
  </si>
  <si>
    <t>2012-3442</t>
  </si>
  <si>
    <t>2012-3443</t>
  </si>
  <si>
    <t>102 w</t>
  </si>
  <si>
    <t>2012-3444</t>
  </si>
  <si>
    <t>2012-3445</t>
  </si>
  <si>
    <t>2012-3446</t>
  </si>
  <si>
    <t>2012-3447</t>
  </si>
  <si>
    <t>2012-3448</t>
  </si>
  <si>
    <t>2012-3449</t>
  </si>
  <si>
    <t>103w</t>
  </si>
  <si>
    <t>2012-3450</t>
  </si>
  <si>
    <t>2012-3451</t>
  </si>
  <si>
    <t>2012-3452</t>
  </si>
  <si>
    <t>2012-3453</t>
  </si>
  <si>
    <t>2012-3454</t>
  </si>
  <si>
    <t>2012-3455</t>
  </si>
  <si>
    <t>104w</t>
  </si>
  <si>
    <t>2012-3456</t>
  </si>
  <si>
    <t>2012-3457</t>
  </si>
  <si>
    <t>2012-3458</t>
  </si>
  <si>
    <t>2012-3459</t>
  </si>
  <si>
    <t>2012-3460</t>
  </si>
  <si>
    <t>2012-3461</t>
  </si>
  <si>
    <t>201w</t>
  </si>
  <si>
    <t>2012-3462</t>
  </si>
  <si>
    <t>2012-3463</t>
  </si>
  <si>
    <t>2012-3464</t>
  </si>
  <si>
    <t>2012-3465</t>
  </si>
  <si>
    <t>2012-3466</t>
  </si>
  <si>
    <t>2012-3467</t>
  </si>
  <si>
    <t>202w</t>
  </si>
  <si>
    <t>2012-3468</t>
  </si>
  <si>
    <t>2012-3469</t>
  </si>
  <si>
    <t>2012-3470</t>
  </si>
  <si>
    <t>2012-3471</t>
  </si>
  <si>
    <t>2012-3472</t>
  </si>
  <si>
    <t>2012-3473</t>
  </si>
  <si>
    <t>203w</t>
  </si>
  <si>
    <t>2012-3474</t>
  </si>
  <si>
    <t>2012-3475</t>
  </si>
  <si>
    <t>2012-3476</t>
  </si>
  <si>
    <t>2012-3477</t>
  </si>
  <si>
    <t>2012-3478</t>
  </si>
  <si>
    <t>2012-3479</t>
  </si>
  <si>
    <t>204w</t>
  </si>
  <si>
    <t>2012-3480</t>
  </si>
  <si>
    <t>2012-3481</t>
  </si>
  <si>
    <t>2012-3482</t>
  </si>
  <si>
    <t>2012-3483</t>
  </si>
  <si>
    <t>2012-3484</t>
  </si>
  <si>
    <t>2012-3485</t>
  </si>
  <si>
    <t>301w</t>
  </si>
  <si>
    <t>2012-3486</t>
  </si>
  <si>
    <t>2012-3487</t>
  </si>
  <si>
    <t>2012-3488</t>
  </si>
  <si>
    <t>2012-3489</t>
  </si>
  <si>
    <t>2012-3490</t>
  </si>
  <si>
    <t>2012-3491</t>
  </si>
  <si>
    <t>302w</t>
  </si>
  <si>
    <t>2012-3492</t>
  </si>
  <si>
    <t>2012-3493</t>
  </si>
  <si>
    <t>2012-3494</t>
  </si>
  <si>
    <t>2012-3495</t>
  </si>
  <si>
    <t>2012-3496</t>
  </si>
  <si>
    <t>2012-3497</t>
  </si>
  <si>
    <t>303w</t>
  </si>
  <si>
    <t>2012-3498</t>
  </si>
  <si>
    <t>2012-3499</t>
  </si>
  <si>
    <t>2012-3500</t>
  </si>
  <si>
    <t>2012-3501</t>
  </si>
  <si>
    <t>2012-3502</t>
  </si>
  <si>
    <t>2012-3503</t>
  </si>
  <si>
    <t>304w</t>
  </si>
  <si>
    <t>2012-3504</t>
  </si>
  <si>
    <t>2012-3505</t>
  </si>
  <si>
    <t>2012-3506</t>
  </si>
  <si>
    <t>2012-3507</t>
  </si>
  <si>
    <t>2012-3508</t>
  </si>
  <si>
    <t>2012-3509</t>
  </si>
  <si>
    <t>401w</t>
  </si>
  <si>
    <t>2012-3510</t>
  </si>
  <si>
    <t>2012-3511</t>
  </si>
  <si>
    <t>2012-3512</t>
  </si>
  <si>
    <t>2012-3513</t>
  </si>
  <si>
    <t>2012-3514</t>
  </si>
  <si>
    <t>2012-3515</t>
  </si>
  <si>
    <t>402w</t>
  </si>
  <si>
    <t>2012-3516</t>
  </si>
  <si>
    <t>2012-3517</t>
  </si>
  <si>
    <t>2012-3518</t>
  </si>
  <si>
    <t>2012-3519</t>
  </si>
  <si>
    <t>2012-3520</t>
  </si>
  <si>
    <t>2012-3521</t>
  </si>
  <si>
    <t>403w</t>
  </si>
  <si>
    <t>2012-3522</t>
  </si>
  <si>
    <t>2012-3523</t>
  </si>
  <si>
    <t>2012-3524</t>
  </si>
  <si>
    <t>2012-3525</t>
  </si>
  <si>
    <t>2012-3526</t>
  </si>
  <si>
    <t>2012-3527</t>
  </si>
  <si>
    <t>404w</t>
  </si>
  <si>
    <t>2012-3528</t>
  </si>
  <si>
    <t>2012-3529</t>
  </si>
  <si>
    <t>2012-3530</t>
  </si>
  <si>
    <t>2012-3531</t>
  </si>
  <si>
    <t>2012-3532</t>
  </si>
  <si>
    <t>2012-3533</t>
  </si>
  <si>
    <t>101e</t>
  </si>
  <si>
    <t>2012-3534</t>
  </si>
  <si>
    <t>2012-3535</t>
  </si>
  <si>
    <t>2012-3536</t>
  </si>
  <si>
    <t>2012-3537</t>
  </si>
  <si>
    <t>2012-3538</t>
  </si>
  <si>
    <t>2012-3539</t>
  </si>
  <si>
    <t>102e</t>
  </si>
  <si>
    <t>2012-3540</t>
  </si>
  <si>
    <t>2012-3541</t>
  </si>
  <si>
    <t>2012-3542</t>
  </si>
  <si>
    <t>2012-3543</t>
  </si>
  <si>
    <t>2012-3544</t>
  </si>
  <si>
    <t>2012-3545</t>
  </si>
  <si>
    <t>103e</t>
  </si>
  <si>
    <t>2012-3546</t>
  </si>
  <si>
    <t>2012-3547</t>
  </si>
  <si>
    <t>2012-3548</t>
  </si>
  <si>
    <t>2012-3549</t>
  </si>
  <si>
    <t>2012-3550</t>
  </si>
  <si>
    <t>2012-3551</t>
  </si>
  <si>
    <t>104e</t>
  </si>
  <si>
    <t>2012-3552</t>
  </si>
  <si>
    <t>2012-3553</t>
  </si>
  <si>
    <t>2012-3554</t>
  </si>
  <si>
    <t>2012-3555</t>
  </si>
  <si>
    <t>2012-3556</t>
  </si>
  <si>
    <t>2012-3557</t>
  </si>
  <si>
    <t>201e</t>
  </si>
  <si>
    <t>2012-3558</t>
  </si>
  <si>
    <t>2012-3559</t>
  </si>
  <si>
    <t>2012-3560</t>
  </si>
  <si>
    <t>2012-3561</t>
  </si>
  <si>
    <t>2012-3562</t>
  </si>
  <si>
    <t>2012-3563</t>
  </si>
  <si>
    <t>202e</t>
  </si>
  <si>
    <t>2012-3564</t>
  </si>
  <si>
    <t>2012-3565</t>
  </si>
  <si>
    <t>2012-3566</t>
  </si>
  <si>
    <t>2012-3567</t>
  </si>
  <si>
    <t>2012-3568</t>
  </si>
  <si>
    <t>2012-3569</t>
  </si>
  <si>
    <t>203e</t>
  </si>
  <si>
    <t>2012-3570</t>
  </si>
  <si>
    <t>2012-3571</t>
  </si>
  <si>
    <t>2012-3572</t>
  </si>
  <si>
    <t>2012-3573</t>
  </si>
  <si>
    <t>2012-3574</t>
  </si>
  <si>
    <t>2012-3575</t>
  </si>
  <si>
    <t>204e</t>
  </si>
  <si>
    <t>2012-3576</t>
  </si>
  <si>
    <t>2012-3577</t>
  </si>
  <si>
    <t>2012-3578</t>
  </si>
  <si>
    <t>2012-3579</t>
  </si>
  <si>
    <t>2012-3580</t>
  </si>
  <si>
    <t>2012-3581</t>
  </si>
  <si>
    <t>301e</t>
  </si>
  <si>
    <t>2012-3582</t>
  </si>
  <si>
    <t>2012-3583</t>
  </si>
  <si>
    <t>2012-3584</t>
  </si>
  <si>
    <t>2012-3585</t>
  </si>
  <si>
    <t>2012-3586</t>
  </si>
  <si>
    <t>2012-3587</t>
  </si>
  <si>
    <t>302e</t>
  </si>
  <si>
    <t>2012-3588</t>
  </si>
  <si>
    <t>2012-3589</t>
  </si>
  <si>
    <t>2012-3590</t>
  </si>
  <si>
    <t>2012-3591</t>
  </si>
  <si>
    <t>2012-3592</t>
  </si>
  <si>
    <t>2012-3593</t>
  </si>
  <si>
    <t>303e</t>
  </si>
  <si>
    <t>2012-3594</t>
  </si>
  <si>
    <t>2012-3595</t>
  </si>
  <si>
    <t>2012-3596</t>
  </si>
  <si>
    <t>2012-3597</t>
  </si>
  <si>
    <t>2012-3598</t>
  </si>
  <si>
    <t>2012-3599</t>
  </si>
  <si>
    <t>304e</t>
  </si>
  <si>
    <t>2012-3600</t>
  </si>
  <si>
    <t>2012-3601</t>
  </si>
  <si>
    <t>2012-3602</t>
  </si>
  <si>
    <t>2012-3603</t>
  </si>
  <si>
    <t>2012-3604</t>
  </si>
  <si>
    <t>2012-3605</t>
  </si>
  <si>
    <t>401e</t>
  </si>
  <si>
    <t>2012-3606</t>
  </si>
  <si>
    <t>2012-3607</t>
  </si>
  <si>
    <t>2012-3608</t>
  </si>
  <si>
    <t>2012-3609</t>
  </si>
  <si>
    <t>2012-3610</t>
  </si>
  <si>
    <t>2012-3611</t>
  </si>
  <si>
    <t>402e</t>
  </si>
  <si>
    <t>2012-3612</t>
  </si>
  <si>
    <t>2012-3613</t>
  </si>
  <si>
    <t>2012-3614</t>
  </si>
  <si>
    <t>2012-3615</t>
  </si>
  <si>
    <t>2012-3616</t>
  </si>
  <si>
    <t>2012-3617</t>
  </si>
  <si>
    <t>403e</t>
  </si>
  <si>
    <t>2012-3618</t>
  </si>
  <si>
    <t>2012-3619</t>
  </si>
  <si>
    <t>2012-3620</t>
  </si>
  <si>
    <t>2012-3621</t>
  </si>
  <si>
    <t>2012-3622</t>
  </si>
  <si>
    <t>2012-3623</t>
  </si>
  <si>
    <t>404e</t>
  </si>
  <si>
    <t>2012-3624</t>
  </si>
  <si>
    <t>2012-3625</t>
  </si>
  <si>
    <t>2012-3626</t>
  </si>
  <si>
    <t>2012-3627</t>
  </si>
  <si>
    <t>2012-3628</t>
  </si>
  <si>
    <t>sum N top 4'</t>
  </si>
  <si>
    <t>P2</t>
  </si>
  <si>
    <t>P6</t>
  </si>
  <si>
    <t>P8</t>
  </si>
  <si>
    <t>P4</t>
  </si>
  <si>
    <t>P1</t>
  </si>
  <si>
    <t>P3</t>
  </si>
  <si>
    <t>P5</t>
  </si>
  <si>
    <t>P7</t>
  </si>
  <si>
    <t>June 28 &amp; 29, 2012</t>
  </si>
  <si>
    <t>date</t>
  </si>
  <si>
    <t>trt</t>
  </si>
  <si>
    <t>action</t>
  </si>
  <si>
    <t>p1, p3, p5, p7</t>
  </si>
  <si>
    <t>fertilized with uran and thiosul</t>
  </si>
  <si>
    <t>70 lbs N/acre</t>
  </si>
  <si>
    <t>kg/ha</t>
  </si>
  <si>
    <t>lb/ac rate</t>
  </si>
  <si>
    <t>SPRING soil water to 4'</t>
  </si>
  <si>
    <t xml:space="preserve">FALL soil water to 4' </t>
  </si>
  <si>
    <t>BIOMASS KG/HA</t>
  </si>
  <si>
    <t xml:space="preserve">do not have total C data yet. Samples have been weighed for Leco. </t>
  </si>
  <si>
    <t xml:space="preserve">This data does not exist. </t>
  </si>
  <si>
    <t>vol h2o</t>
  </si>
  <si>
    <t>cm h2o</t>
  </si>
  <si>
    <t>Grand Total</t>
  </si>
  <si>
    <t>fall 2012 cm h2o in top 120 cm</t>
  </si>
  <si>
    <t>101 w Total</t>
  </si>
  <si>
    <t>101e Total</t>
  </si>
  <si>
    <t>102 w Total</t>
  </si>
  <si>
    <t>102e Total</t>
  </si>
  <si>
    <t>103e Total</t>
  </si>
  <si>
    <t>103w Total</t>
  </si>
  <si>
    <t>104e Total</t>
  </si>
  <si>
    <t>104w Total</t>
  </si>
  <si>
    <t>201e Total</t>
  </si>
  <si>
    <t>201w Total</t>
  </si>
  <si>
    <t>202e Total</t>
  </si>
  <si>
    <t>202w Total</t>
  </si>
  <si>
    <t>203e Total</t>
  </si>
  <si>
    <t>203w Total</t>
  </si>
  <si>
    <t>204e Total</t>
  </si>
  <si>
    <t>204w Total</t>
  </si>
  <si>
    <t>301e Total</t>
  </si>
  <si>
    <t>301w Total</t>
  </si>
  <si>
    <t>302e Total</t>
  </si>
  <si>
    <t>302w Total</t>
  </si>
  <si>
    <t>303e Total</t>
  </si>
  <si>
    <t>303w Total</t>
  </si>
  <si>
    <t>304e Total</t>
  </si>
  <si>
    <t>304w Total</t>
  </si>
  <si>
    <t>401e Total</t>
  </si>
  <si>
    <t>401w Total</t>
  </si>
  <si>
    <t>402e Total</t>
  </si>
  <si>
    <t>402w Total</t>
  </si>
  <si>
    <t>403e Total</t>
  </si>
  <si>
    <t>403w Total</t>
  </si>
  <si>
    <t>404e Total</t>
  </si>
  <si>
    <t>404w Total</t>
  </si>
  <si>
    <t>cm water used spring-fall</t>
  </si>
  <si>
    <t>Rainfall received between samplings</t>
  </si>
  <si>
    <t>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</si>
</sst>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Border="1"/>
    <xf numFmtId="0" fontId="0" fillId="5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7" borderId="4" xfId="0" applyFill="1" applyBorder="1" applyAlignment="1">
      <alignment horizontal="center"/>
    </xf>
    <xf numFmtId="0" fontId="0" fillId="7" borderId="1" xfId="0" applyFill="1" applyBorder="1"/>
    <xf numFmtId="2" fontId="0" fillId="0" borderId="0" xfId="0" applyNumberFormat="1" applyBorder="1"/>
    <xf numFmtId="2" fontId="0" fillId="0" borderId="0" xfId="0" applyNumberFormat="1"/>
    <xf numFmtId="2" fontId="0" fillId="4" borderId="1" xfId="0" applyNumberFormat="1" applyFill="1" applyBorder="1"/>
    <xf numFmtId="0" fontId="0" fillId="3" borderId="3" xfId="0" applyFill="1" applyBorder="1"/>
    <xf numFmtId="0" fontId="0" fillId="3" borderId="6" xfId="0" applyFill="1" applyBorder="1" applyAlignment="1">
      <alignment wrapText="1"/>
    </xf>
    <xf numFmtId="2" fontId="0" fillId="3" borderId="7" xfId="0" applyNumberFormat="1" applyFill="1" applyBorder="1"/>
    <xf numFmtId="0" fontId="0" fillId="2" borderId="2" xfId="0" applyFill="1" applyBorder="1"/>
    <xf numFmtId="2" fontId="0" fillId="3" borderId="4" xfId="0" applyNumberFormat="1" applyFill="1" applyBorder="1"/>
    <xf numFmtId="2" fontId="0" fillId="3" borderId="3" xfId="0" applyNumberFormat="1" applyFill="1" applyBorder="1"/>
    <xf numFmtId="0" fontId="0" fillId="7" borderId="6" xfId="0" applyFill="1" applyBorder="1" applyAlignment="1">
      <alignment wrapText="1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3" borderId="8" xfId="0" applyFill="1" applyBorder="1"/>
    <xf numFmtId="2" fontId="0" fillId="3" borderId="9" xfId="0" applyNumberFormat="1" applyFill="1" applyBorder="1"/>
    <xf numFmtId="2" fontId="0" fillId="3" borderId="10" xfId="0" applyNumberFormat="1" applyFill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283"/>
  <sheetViews>
    <sheetView zoomScale="90" zoomScaleNormal="170" workbookViewId="0">
      <selection activeCell="O5" sqref="O5"/>
    </sheetView>
  </sheetViews>
  <sheetFormatPr defaultRowHeight="15" x14ac:dyDescent="0.25"/>
  <cols>
    <col min="1" max="1" width="14.5703125" style="1" customWidth="1"/>
    <col min="2" max="2" width="11.28515625" style="1" customWidth="1"/>
    <col min="3" max="3" width="9.140625" style="1"/>
    <col min="4" max="4" width="16.5703125" style="1" customWidth="1"/>
    <col min="5" max="5" width="10.42578125" style="1" customWidth="1"/>
    <col min="6" max="6" width="9.140625" style="1"/>
    <col min="7" max="7" width="23.140625" style="2" customWidth="1"/>
    <col min="8" max="8" width="11.85546875" style="3" customWidth="1"/>
    <col min="9" max="9" width="11.85546875" style="4" customWidth="1"/>
    <col min="10" max="10" width="23.42578125" customWidth="1"/>
    <col min="11" max="11" width="15.42578125" style="5" customWidth="1"/>
    <col min="12" max="12" width="16.7109375" style="5" customWidth="1"/>
    <col min="13" max="14" width="16.5703125" style="5" customWidth="1"/>
    <col min="15" max="15" width="16.5703125" style="16" customWidth="1"/>
    <col min="16" max="18" width="15.5703125" style="16" customWidth="1"/>
    <col min="19" max="19" width="15.5703125" style="28" customWidth="1"/>
    <col min="20" max="20" width="16.5703125" style="18" customWidth="1"/>
    <col min="21" max="21" width="16.42578125" style="18" customWidth="1"/>
    <col min="22" max="22" width="13.85546875" style="18" customWidth="1"/>
    <col min="23" max="23" width="13.85546875" style="19" customWidth="1"/>
    <col min="24" max="24" width="14" style="19" customWidth="1"/>
    <col min="25" max="25" width="11.7109375" customWidth="1"/>
    <col min="26" max="16384" width="9.140625" style="2"/>
  </cols>
  <sheetData>
    <row r="1" spans="1:26" x14ac:dyDescent="0.25">
      <c r="O1" s="51" t="s">
        <v>0</v>
      </c>
      <c r="P1" s="52"/>
      <c r="Q1" s="48"/>
      <c r="R1" s="48"/>
      <c r="S1" s="27"/>
      <c r="T1" s="53" t="s">
        <v>1</v>
      </c>
      <c r="U1" s="54"/>
      <c r="V1" s="55"/>
      <c r="W1" s="56" t="s">
        <v>2</v>
      </c>
      <c r="X1" s="57"/>
    </row>
    <row r="2" spans="1:26" s="7" customFormat="1" ht="75.75" thickBot="1" x14ac:dyDescent="0.3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  <c r="H2" s="3" t="s">
        <v>10</v>
      </c>
      <c r="I2" s="8" t="s">
        <v>11</v>
      </c>
      <c r="J2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10" t="s">
        <v>330</v>
      </c>
      <c r="P2" s="10" t="s">
        <v>331</v>
      </c>
      <c r="Q2" s="49" t="s">
        <v>372</v>
      </c>
      <c r="R2" s="49" t="s">
        <v>371</v>
      </c>
      <c r="S2" s="38" t="s">
        <v>83</v>
      </c>
      <c r="T2" s="11" t="s">
        <v>82</v>
      </c>
      <c r="U2" s="33" t="s">
        <v>17</v>
      </c>
      <c r="V2" s="11" t="s">
        <v>18</v>
      </c>
      <c r="W2" s="12" t="s">
        <v>19</v>
      </c>
      <c r="X2" s="12" t="s">
        <v>20</v>
      </c>
      <c r="Y2" s="7" t="s">
        <v>84</v>
      </c>
      <c r="Z2" s="7" t="s">
        <v>332</v>
      </c>
    </row>
    <row r="3" spans="1:26" x14ac:dyDescent="0.25">
      <c r="A3" s="1" t="s">
        <v>70</v>
      </c>
      <c r="B3" s="1" t="s">
        <v>71</v>
      </c>
      <c r="C3" s="13">
        <v>2012</v>
      </c>
      <c r="D3" s="13" t="s">
        <v>313</v>
      </c>
      <c r="E3" s="13">
        <v>1</v>
      </c>
      <c r="F3" s="14" t="s">
        <v>31</v>
      </c>
      <c r="G3" s="5" t="s">
        <v>72</v>
      </c>
      <c r="H3" s="3" t="s">
        <v>76</v>
      </c>
      <c r="I3" s="15">
        <v>0.36994490970626748</v>
      </c>
      <c r="J3">
        <v>3632.8061250000001</v>
      </c>
      <c r="K3" s="5">
        <v>448.24</v>
      </c>
      <c r="L3" s="5">
        <v>21.987000000000002</v>
      </c>
      <c r="M3" s="5">
        <v>479.64</v>
      </c>
      <c r="N3" s="5">
        <v>4.5513499999999993</v>
      </c>
      <c r="O3" s="16">
        <v>20.260085998133654</v>
      </c>
      <c r="P3" s="35">
        <v>8.8327914773146201</v>
      </c>
      <c r="Q3" s="50"/>
      <c r="R3" s="50">
        <f>O3-P3</f>
        <v>11.427294520819034</v>
      </c>
      <c r="S3" s="39" t="s">
        <v>334</v>
      </c>
      <c r="T3" s="36">
        <v>9.3971284262311983</v>
      </c>
      <c r="U3" s="42">
        <v>78.459999999999994</v>
      </c>
      <c r="V3" s="32" t="s">
        <v>333</v>
      </c>
      <c r="W3" s="31">
        <f>(J3*L3)/1000</f>
        <v>79.874508270375003</v>
      </c>
      <c r="X3" s="31">
        <f>((J3/I3)*(1-I3)*N3/1000)+W3</f>
        <v>108.03394244016505</v>
      </c>
      <c r="Y3" s="29">
        <v>1.0350182423228416</v>
      </c>
      <c r="Z3" s="2">
        <f>(J3/I3)*(1-I3)</f>
        <v>6187.0509123205329</v>
      </c>
    </row>
    <row r="4" spans="1:26" x14ac:dyDescent="0.25">
      <c r="A4" s="1" t="s">
        <v>70</v>
      </c>
      <c r="B4" s="1" t="s">
        <v>71</v>
      </c>
      <c r="C4" s="13">
        <v>2012</v>
      </c>
      <c r="D4" s="13" t="s">
        <v>314</v>
      </c>
      <c r="E4" s="13">
        <v>1</v>
      </c>
      <c r="F4" s="14" t="s">
        <v>34</v>
      </c>
      <c r="G4" s="5" t="s">
        <v>73</v>
      </c>
      <c r="H4" s="3" t="s">
        <v>77</v>
      </c>
      <c r="I4" s="15">
        <v>0.38782231421829372</v>
      </c>
      <c r="J4">
        <v>5107.9455818181814</v>
      </c>
      <c r="K4" s="5">
        <v>448.48</v>
      </c>
      <c r="L4" s="5">
        <v>23.716499999999996</v>
      </c>
      <c r="M4" s="5">
        <v>479.34500000000003</v>
      </c>
      <c r="N4" s="5">
        <v>7.9626999999999999</v>
      </c>
      <c r="O4" s="16">
        <v>20.013602140637822</v>
      </c>
      <c r="P4" s="35">
        <v>9.0946509310203165</v>
      </c>
      <c r="Q4" s="50"/>
      <c r="R4" s="50">
        <f t="shared" ref="R4:R34" si="0">O4-P4</f>
        <v>10.918951209617505</v>
      </c>
      <c r="S4" s="40"/>
      <c r="T4" s="36">
        <v>11.911152497087272</v>
      </c>
      <c r="U4" s="43">
        <v>78.459999999999994</v>
      </c>
      <c r="V4" s="32"/>
      <c r="W4" s="31">
        <f t="shared" ref="W4:W18" si="1">(J4*L4)/1000</f>
        <v>121.14259139119089</v>
      </c>
      <c r="X4" s="31">
        <f t="shared" ref="X4:X18" si="2">((J4/I4)*(1-I4)*N4/1000)+W4</f>
        <v>185.34499939550506</v>
      </c>
      <c r="Y4" s="29">
        <v>1.4363711850058343</v>
      </c>
      <c r="Z4" s="2">
        <f t="shared" ref="Z4:Z18" si="3">(J4/I4)*(1-I4)</f>
        <v>8062.8942449563801</v>
      </c>
    </row>
    <row r="5" spans="1:26" x14ac:dyDescent="0.25">
      <c r="A5" s="1" t="s">
        <v>70</v>
      </c>
      <c r="B5" s="1" t="s">
        <v>71</v>
      </c>
      <c r="C5" s="13">
        <v>2012</v>
      </c>
      <c r="D5" s="13" t="s">
        <v>315</v>
      </c>
      <c r="E5" s="13">
        <v>1</v>
      </c>
      <c r="F5" s="14" t="s">
        <v>36</v>
      </c>
      <c r="G5" s="5" t="s">
        <v>74</v>
      </c>
      <c r="H5" s="3" t="s">
        <v>78</v>
      </c>
      <c r="I5" s="15">
        <v>0.3954891330055253</v>
      </c>
      <c r="J5">
        <v>5394.1666704545451</v>
      </c>
      <c r="K5" s="5">
        <v>447.01</v>
      </c>
      <c r="L5" s="5">
        <v>23.067500000000003</v>
      </c>
      <c r="M5" s="5">
        <v>485.38499999999999</v>
      </c>
      <c r="N5" s="5">
        <v>6.7152000000000003</v>
      </c>
      <c r="O5" s="16">
        <v>22.682918767154067</v>
      </c>
      <c r="P5" s="35">
        <v>9.2920310826075578</v>
      </c>
      <c r="Q5" s="50"/>
      <c r="R5" s="50">
        <f t="shared" si="0"/>
        <v>13.390887684546509</v>
      </c>
      <c r="S5" s="40"/>
      <c r="T5" s="36">
        <v>7.366639641032064</v>
      </c>
      <c r="U5" s="43">
        <v>78.459999999999994</v>
      </c>
      <c r="V5" s="32"/>
      <c r="W5" s="31">
        <f t="shared" si="1"/>
        <v>124.42993967071023</v>
      </c>
      <c r="X5" s="31">
        <f t="shared" si="2"/>
        <v>179.797179142273</v>
      </c>
      <c r="Y5" s="29">
        <v>0.7351731818360483</v>
      </c>
      <c r="Z5" s="2">
        <f t="shared" si="3"/>
        <v>8245.0618703184955</v>
      </c>
    </row>
    <row r="6" spans="1:26" x14ac:dyDescent="0.25">
      <c r="A6" s="1" t="s">
        <v>70</v>
      </c>
      <c r="B6" s="1" t="s">
        <v>71</v>
      </c>
      <c r="C6" s="13">
        <v>2012</v>
      </c>
      <c r="D6" s="13" t="s">
        <v>316</v>
      </c>
      <c r="E6" s="13">
        <v>1</v>
      </c>
      <c r="F6" s="14" t="s">
        <v>38</v>
      </c>
      <c r="G6" s="5" t="s">
        <v>75</v>
      </c>
      <c r="H6" s="3" t="s">
        <v>77</v>
      </c>
      <c r="I6" s="15">
        <v>0.33783819901355899</v>
      </c>
      <c r="J6">
        <v>4090.2705999999989</v>
      </c>
      <c r="K6" s="5">
        <v>448.88499999999993</v>
      </c>
      <c r="L6" s="5">
        <v>21.698</v>
      </c>
      <c r="M6" s="5">
        <v>488.53999999999996</v>
      </c>
      <c r="N6" s="5">
        <v>4.5230499999999996</v>
      </c>
      <c r="O6" s="16">
        <v>25.180254492795054</v>
      </c>
      <c r="P6" s="35">
        <v>9.0433526071745085</v>
      </c>
      <c r="Q6" s="50"/>
      <c r="R6" s="50">
        <f t="shared" si="0"/>
        <v>16.136901885620546</v>
      </c>
      <c r="S6" s="40"/>
      <c r="T6" s="36">
        <v>6.1382399163842205</v>
      </c>
      <c r="U6" s="43">
        <v>89.67</v>
      </c>
      <c r="V6" s="32"/>
      <c r="W6" s="31">
        <f t="shared" si="1"/>
        <v>88.750691478799979</v>
      </c>
      <c r="X6" s="31">
        <f t="shared" si="2"/>
        <v>125.01160987162389</v>
      </c>
      <c r="Y6" s="29">
        <v>0.76955634412026885</v>
      </c>
      <c r="Z6" s="2">
        <f t="shared" si="3"/>
        <v>8016.9174324457854</v>
      </c>
    </row>
    <row r="7" spans="1:26" x14ac:dyDescent="0.25">
      <c r="A7" s="1" t="s">
        <v>70</v>
      </c>
      <c r="B7" s="1" t="s">
        <v>71</v>
      </c>
      <c r="C7" s="13">
        <v>2012</v>
      </c>
      <c r="D7" s="13" t="s">
        <v>314</v>
      </c>
      <c r="E7" s="13">
        <v>2</v>
      </c>
      <c r="F7" s="14" t="s">
        <v>40</v>
      </c>
      <c r="G7" s="5" t="s">
        <v>73</v>
      </c>
      <c r="H7" s="3" t="s">
        <v>77</v>
      </c>
      <c r="I7" s="15">
        <v>0.38402863934597464</v>
      </c>
      <c r="J7">
        <v>5352.5789909090909</v>
      </c>
      <c r="K7" s="5">
        <v>447.59500000000003</v>
      </c>
      <c r="L7" s="5">
        <v>23.827999999999999</v>
      </c>
      <c r="M7" s="5">
        <v>482.84</v>
      </c>
      <c r="N7" s="5">
        <v>7.7111499999999999</v>
      </c>
      <c r="O7" s="16">
        <v>19.68857233323812</v>
      </c>
      <c r="P7" s="35">
        <v>8.8929494615965936</v>
      </c>
      <c r="Q7" s="50"/>
      <c r="R7" s="50">
        <f t="shared" si="0"/>
        <v>10.795622871641527</v>
      </c>
      <c r="S7" s="40"/>
      <c r="T7" s="36">
        <v>11.727387564211943</v>
      </c>
      <c r="U7" s="43">
        <v>78.459999999999994</v>
      </c>
      <c r="V7" s="32"/>
      <c r="W7" s="31">
        <f t="shared" si="1"/>
        <v>127.5412521953818</v>
      </c>
      <c r="X7" s="31">
        <f t="shared" si="2"/>
        <v>193.74447675359045</v>
      </c>
      <c r="Y7" s="29">
        <v>1.1157772077332182</v>
      </c>
      <c r="Z7" s="2">
        <f t="shared" si="3"/>
        <v>8585.389281522037</v>
      </c>
    </row>
    <row r="8" spans="1:26" x14ac:dyDescent="0.25">
      <c r="A8" s="1" t="s">
        <v>70</v>
      </c>
      <c r="B8" s="1" t="s">
        <v>71</v>
      </c>
      <c r="C8" s="13">
        <v>2012</v>
      </c>
      <c r="D8" s="13" t="s">
        <v>316</v>
      </c>
      <c r="E8" s="13">
        <v>2</v>
      </c>
      <c r="F8" s="14" t="s">
        <v>42</v>
      </c>
      <c r="G8" s="5" t="s">
        <v>75</v>
      </c>
      <c r="H8" s="3" t="s">
        <v>77</v>
      </c>
      <c r="I8" s="15">
        <v>0.34729897344975591</v>
      </c>
      <c r="J8">
        <v>3972.846563636363</v>
      </c>
      <c r="K8" s="5">
        <v>448.58499999999998</v>
      </c>
      <c r="L8" s="5">
        <v>21.448499999999999</v>
      </c>
      <c r="M8" s="5">
        <v>480.39</v>
      </c>
      <c r="N8" s="5">
        <v>4.6921500000000007</v>
      </c>
      <c r="O8" s="16">
        <v>22.591258035299312</v>
      </c>
      <c r="P8" s="35">
        <v>9.2599538016628617</v>
      </c>
      <c r="Q8" s="50"/>
      <c r="R8" s="50">
        <f t="shared" si="0"/>
        <v>13.33130423363645</v>
      </c>
      <c r="S8" s="40"/>
      <c r="T8" s="36">
        <v>7.277737909593232</v>
      </c>
      <c r="U8" s="43">
        <v>89.67</v>
      </c>
      <c r="V8" s="32"/>
      <c r="W8" s="31">
        <f t="shared" si="1"/>
        <v>85.211599520154536</v>
      </c>
      <c r="X8" s="31">
        <f t="shared" si="2"/>
        <v>120.24517602627168</v>
      </c>
      <c r="Y8" s="29">
        <v>0.61225089295162138</v>
      </c>
      <c r="Z8" s="2">
        <f t="shared" si="3"/>
        <v>7466.4229630589662</v>
      </c>
    </row>
    <row r="9" spans="1:26" x14ac:dyDescent="0.25">
      <c r="A9" s="1" t="s">
        <v>70</v>
      </c>
      <c r="B9" s="1" t="s">
        <v>71</v>
      </c>
      <c r="C9" s="13">
        <v>2012</v>
      </c>
      <c r="D9" s="13" t="s">
        <v>313</v>
      </c>
      <c r="E9" s="13">
        <v>2</v>
      </c>
      <c r="F9" s="14" t="s">
        <v>44</v>
      </c>
      <c r="G9" s="5" t="s">
        <v>72</v>
      </c>
      <c r="H9" s="3" t="s">
        <v>76</v>
      </c>
      <c r="I9" s="15">
        <v>0.36133044289397243</v>
      </c>
      <c r="J9">
        <v>3840.7445227272729</v>
      </c>
      <c r="K9" s="5">
        <v>447.90500000000003</v>
      </c>
      <c r="L9" s="5">
        <v>21.317499999999999</v>
      </c>
      <c r="M9" s="5">
        <v>483.83499999999998</v>
      </c>
      <c r="N9" s="5">
        <v>4.2638499999999997</v>
      </c>
      <c r="O9" s="16">
        <v>22.017233853133511</v>
      </c>
      <c r="P9" s="35">
        <v>8.8031022977926376</v>
      </c>
      <c r="Q9" s="50"/>
      <c r="R9" s="50">
        <f t="shared" si="0"/>
        <v>13.214131555340874</v>
      </c>
      <c r="S9" s="40"/>
      <c r="T9" s="36">
        <v>17.704936445686705</v>
      </c>
      <c r="U9" s="43">
        <v>78.459999999999994</v>
      </c>
      <c r="V9" s="32"/>
      <c r="W9" s="31">
        <f t="shared" si="1"/>
        <v>81.875071363238632</v>
      </c>
      <c r="X9" s="31">
        <f t="shared" si="2"/>
        <v>110.82110084157138</v>
      </c>
      <c r="Y9" s="29">
        <v>1.2018237912857097</v>
      </c>
      <c r="Z9" s="2">
        <f t="shared" si="3"/>
        <v>6788.7072665156502</v>
      </c>
    </row>
    <row r="10" spans="1:26" x14ac:dyDescent="0.25">
      <c r="A10" s="1" t="s">
        <v>70</v>
      </c>
      <c r="B10" s="1" t="s">
        <v>71</v>
      </c>
      <c r="C10" s="13">
        <v>2012</v>
      </c>
      <c r="D10" s="13" t="s">
        <v>315</v>
      </c>
      <c r="E10" s="13">
        <v>2</v>
      </c>
      <c r="F10" s="14" t="s">
        <v>46</v>
      </c>
      <c r="G10" s="5" t="s">
        <v>74</v>
      </c>
      <c r="H10" s="3" t="s">
        <v>78</v>
      </c>
      <c r="I10" s="15">
        <v>0.39837958268493567</v>
      </c>
      <c r="J10">
        <v>5369.7033295454539</v>
      </c>
      <c r="K10" s="5">
        <v>446.66499999999996</v>
      </c>
      <c r="L10" s="5">
        <v>22.462999999999997</v>
      </c>
      <c r="M10" s="5">
        <v>477.28000000000003</v>
      </c>
      <c r="N10" s="5">
        <v>5.8224</v>
      </c>
      <c r="O10" s="16">
        <v>19.764719548506342</v>
      </c>
      <c r="P10" s="35">
        <v>9.1209094818132073</v>
      </c>
      <c r="Q10" s="50"/>
      <c r="R10" s="50">
        <f t="shared" si="0"/>
        <v>10.643810066693135</v>
      </c>
      <c r="S10" s="40"/>
      <c r="T10" s="36">
        <v>13.181809206523209</v>
      </c>
      <c r="U10" s="43">
        <v>78.459999999999994</v>
      </c>
      <c r="V10" s="32"/>
      <c r="W10" s="31">
        <f t="shared" si="1"/>
        <v>120.61964589157952</v>
      </c>
      <c r="X10" s="31">
        <f t="shared" si="2"/>
        <v>167.8344100324766</v>
      </c>
      <c r="Y10" s="30">
        <v>0.98673514651017136</v>
      </c>
      <c r="Z10" s="2">
        <f t="shared" si="3"/>
        <v>8109.1584468427254</v>
      </c>
    </row>
    <row r="11" spans="1:26" x14ac:dyDescent="0.25">
      <c r="A11" s="1" t="s">
        <v>70</v>
      </c>
      <c r="B11" s="1" t="s">
        <v>71</v>
      </c>
      <c r="C11" s="13">
        <v>2012</v>
      </c>
      <c r="D11" s="13" t="s">
        <v>316</v>
      </c>
      <c r="E11" s="13">
        <v>3</v>
      </c>
      <c r="F11" s="14" t="s">
        <v>48</v>
      </c>
      <c r="G11" s="5" t="s">
        <v>75</v>
      </c>
      <c r="H11" s="3" t="s">
        <v>77</v>
      </c>
      <c r="I11" s="15">
        <v>0.34955855693519927</v>
      </c>
      <c r="J11">
        <v>4139.1972818181812</v>
      </c>
      <c r="K11" s="5">
        <v>446.49</v>
      </c>
      <c r="L11" s="5">
        <v>20.372</v>
      </c>
      <c r="M11" s="5">
        <v>511.95499999999993</v>
      </c>
      <c r="N11" s="5">
        <v>4.2823000000000002</v>
      </c>
      <c r="O11" s="16">
        <v>22.778241249845582</v>
      </c>
      <c r="P11" s="35">
        <v>9.1268469808691073</v>
      </c>
      <c r="Q11" s="50"/>
      <c r="R11" s="50">
        <f t="shared" si="0"/>
        <v>13.651394268976475</v>
      </c>
      <c r="S11" s="40"/>
      <c r="T11" s="36">
        <v>8.3980959720336017</v>
      </c>
      <c r="U11" s="43">
        <v>89.67</v>
      </c>
      <c r="V11" s="32"/>
      <c r="W11" s="31">
        <f t="shared" si="1"/>
        <v>84.323727025199986</v>
      </c>
      <c r="X11" s="31">
        <f t="shared" si="2"/>
        <v>117.30606836154644</v>
      </c>
      <c r="Y11" s="30">
        <v>1.1362465677036231</v>
      </c>
      <c r="Z11" s="2">
        <f t="shared" si="3"/>
        <v>7702.0155842296099</v>
      </c>
    </row>
    <row r="12" spans="1:26" x14ac:dyDescent="0.25">
      <c r="A12" s="1" t="s">
        <v>70</v>
      </c>
      <c r="B12" s="1" t="s">
        <v>71</v>
      </c>
      <c r="C12" s="13">
        <v>2012</v>
      </c>
      <c r="D12" s="13" t="s">
        <v>315</v>
      </c>
      <c r="E12" s="13">
        <v>3</v>
      </c>
      <c r="F12" s="14" t="s">
        <v>50</v>
      </c>
      <c r="G12" s="5" t="s">
        <v>74</v>
      </c>
      <c r="H12" s="3" t="s">
        <v>78</v>
      </c>
      <c r="I12" s="15">
        <v>0.4156448661822349</v>
      </c>
      <c r="J12">
        <v>5443.0933522727264</v>
      </c>
      <c r="K12" s="5">
        <v>445.42</v>
      </c>
      <c r="L12" s="5">
        <v>19.043500000000002</v>
      </c>
      <c r="M12" s="5">
        <v>483.40000000000003</v>
      </c>
      <c r="N12" s="5">
        <v>5.3777999999999988</v>
      </c>
      <c r="O12" s="16">
        <v>20.852020951022922</v>
      </c>
      <c r="P12" s="35">
        <v>9.1129839010967348</v>
      </c>
      <c r="Q12" s="50"/>
      <c r="R12" s="50">
        <f t="shared" si="0"/>
        <v>11.739037049926187</v>
      </c>
      <c r="S12" s="40"/>
      <c r="T12" s="36">
        <v>6.2305257716652527</v>
      </c>
      <c r="U12" s="43">
        <v>78.459999999999994</v>
      </c>
      <c r="V12" s="32"/>
      <c r="W12" s="31">
        <f t="shared" si="1"/>
        <v>103.65554825400567</v>
      </c>
      <c r="X12" s="31">
        <f t="shared" si="2"/>
        <v>144.80886783228146</v>
      </c>
      <c r="Y12" s="30">
        <v>1.5379842469768583</v>
      </c>
      <c r="Z12" s="2">
        <f t="shared" si="3"/>
        <v>7652.4451594101347</v>
      </c>
    </row>
    <row r="13" spans="1:26" x14ac:dyDescent="0.25">
      <c r="A13" s="1" t="s">
        <v>70</v>
      </c>
      <c r="B13" s="1" t="s">
        <v>71</v>
      </c>
      <c r="C13" s="13">
        <v>2012</v>
      </c>
      <c r="D13" s="13" t="s">
        <v>313</v>
      </c>
      <c r="E13" s="13">
        <v>3</v>
      </c>
      <c r="F13" s="14" t="s">
        <v>52</v>
      </c>
      <c r="G13" s="5" t="s">
        <v>72</v>
      </c>
      <c r="H13" s="3" t="s">
        <v>76</v>
      </c>
      <c r="I13" s="15">
        <v>0.36885961841429349</v>
      </c>
      <c r="J13">
        <v>3632.8061250000001</v>
      </c>
      <c r="K13" s="5">
        <v>449.6</v>
      </c>
      <c r="L13" s="5">
        <v>22.973499999999998</v>
      </c>
      <c r="M13" s="5">
        <v>477.68500000000006</v>
      </c>
      <c r="N13" s="5">
        <v>4.7028500000000006</v>
      </c>
      <c r="O13" s="16">
        <v>20.994919965291341</v>
      </c>
      <c r="P13" s="35">
        <v>9.1522434801000028</v>
      </c>
      <c r="Q13" s="50"/>
      <c r="R13" s="50">
        <f t="shared" si="0"/>
        <v>11.842676485191339</v>
      </c>
      <c r="S13" s="40"/>
      <c r="T13" s="36">
        <v>9.5286964080127579</v>
      </c>
      <c r="U13" s="43">
        <v>78.459999999999994</v>
      </c>
      <c r="V13" s="32"/>
      <c r="W13" s="31">
        <f t="shared" si="1"/>
        <v>83.458271512687503</v>
      </c>
      <c r="X13" s="31">
        <f t="shared" si="2"/>
        <v>112.69092263155716</v>
      </c>
      <c r="Y13" s="30">
        <v>0.83428567635775586</v>
      </c>
      <c r="Z13" s="2">
        <f t="shared" si="3"/>
        <v>6215.9437615211291</v>
      </c>
    </row>
    <row r="14" spans="1:26" x14ac:dyDescent="0.25">
      <c r="A14" s="1" t="s">
        <v>70</v>
      </c>
      <c r="B14" s="1" t="s">
        <v>71</v>
      </c>
      <c r="C14" s="13">
        <v>2012</v>
      </c>
      <c r="D14" s="13" t="s">
        <v>314</v>
      </c>
      <c r="E14" s="13">
        <v>3</v>
      </c>
      <c r="F14" s="14" t="s">
        <v>54</v>
      </c>
      <c r="G14" s="5" t="s">
        <v>73</v>
      </c>
      <c r="H14" s="3" t="s">
        <v>77</v>
      </c>
      <c r="I14" s="15">
        <v>0.4013827612230142</v>
      </c>
      <c r="J14">
        <v>5078.5895727272718</v>
      </c>
      <c r="K14" s="5">
        <v>446.01499999999999</v>
      </c>
      <c r="L14" s="5">
        <v>20.947499999999998</v>
      </c>
      <c r="M14" s="5">
        <v>480.01</v>
      </c>
      <c r="N14" s="5">
        <v>6.3171499999999998</v>
      </c>
      <c r="O14" s="16">
        <v>19.638341942895863</v>
      </c>
      <c r="P14" s="35">
        <v>9.2044240190038984</v>
      </c>
      <c r="Q14" s="50"/>
      <c r="R14" s="50">
        <f t="shared" si="0"/>
        <v>10.433917923891965</v>
      </c>
      <c r="S14" s="40"/>
      <c r="T14" s="36">
        <v>11.220008083139669</v>
      </c>
      <c r="U14" s="43">
        <v>78.459999999999994</v>
      </c>
      <c r="V14" s="32"/>
      <c r="W14" s="31">
        <f t="shared" si="1"/>
        <v>106.38375507470451</v>
      </c>
      <c r="X14" s="31">
        <f t="shared" si="2"/>
        <v>154.23076567931474</v>
      </c>
      <c r="Y14" s="30">
        <v>0.86630541926866467</v>
      </c>
      <c r="Z14" s="2">
        <f t="shared" si="3"/>
        <v>7574.1450819768752</v>
      </c>
    </row>
    <row r="15" spans="1:26" x14ac:dyDescent="0.25">
      <c r="A15" s="1" t="s">
        <v>70</v>
      </c>
      <c r="B15" s="1" t="s">
        <v>71</v>
      </c>
      <c r="C15" s="13">
        <v>2012</v>
      </c>
      <c r="D15" s="13" t="s">
        <v>313</v>
      </c>
      <c r="E15" s="13">
        <v>4</v>
      </c>
      <c r="F15" s="14" t="s">
        <v>56</v>
      </c>
      <c r="G15" s="5" t="s">
        <v>72</v>
      </c>
      <c r="H15" s="3" t="s">
        <v>76</v>
      </c>
      <c r="I15" s="15">
        <v>0.36392974548742185</v>
      </c>
      <c r="J15">
        <v>3742.8911590909092</v>
      </c>
      <c r="K15" s="5">
        <v>446.90499999999997</v>
      </c>
      <c r="L15" s="5">
        <v>21.320499999999999</v>
      </c>
      <c r="M15" s="5">
        <v>482.28499999999997</v>
      </c>
      <c r="N15" s="5">
        <v>5.5724499999999999</v>
      </c>
      <c r="O15" s="16">
        <v>20.76573117036315</v>
      </c>
      <c r="P15" s="35">
        <v>9.1268469808691073</v>
      </c>
      <c r="Q15" s="50"/>
      <c r="R15" s="50">
        <f t="shared" si="0"/>
        <v>11.638884189494043</v>
      </c>
      <c r="S15" s="40"/>
      <c r="T15" s="36">
        <v>9.5695742597171147</v>
      </c>
      <c r="U15" s="43">
        <v>78.459999999999994</v>
      </c>
      <c r="V15" s="32"/>
      <c r="W15" s="31">
        <f t="shared" si="1"/>
        <v>79.800310957397727</v>
      </c>
      <c r="X15" s="31">
        <f t="shared" si="2"/>
        <v>116.25395188662412</v>
      </c>
      <c r="Y15" s="30">
        <v>1.2054590805015177</v>
      </c>
      <c r="Z15" s="2">
        <f t="shared" si="3"/>
        <v>6541.7618694158564</v>
      </c>
    </row>
    <row r="16" spans="1:26" x14ac:dyDescent="0.25">
      <c r="A16" s="1" t="s">
        <v>70</v>
      </c>
      <c r="B16" s="1" t="s">
        <v>71</v>
      </c>
      <c r="C16" s="13">
        <v>2012</v>
      </c>
      <c r="D16" s="13" t="s">
        <v>316</v>
      </c>
      <c r="E16" s="13">
        <v>4</v>
      </c>
      <c r="F16" s="14" t="s">
        <v>58</v>
      </c>
      <c r="G16" s="5" t="s">
        <v>75</v>
      </c>
      <c r="H16" s="3" t="s">
        <v>77</v>
      </c>
      <c r="I16" s="15">
        <v>0.34990870757965442</v>
      </c>
      <c r="J16">
        <v>3747.7838272727263</v>
      </c>
      <c r="K16" s="5">
        <v>448.89</v>
      </c>
      <c r="L16" s="5">
        <v>21.945999999999998</v>
      </c>
      <c r="M16" s="5">
        <v>494.01</v>
      </c>
      <c r="N16" s="5">
        <v>4.9517999999999995</v>
      </c>
      <c r="O16" s="16">
        <v>23.023934321574057</v>
      </c>
      <c r="P16" s="35">
        <v>9.1129839010967348</v>
      </c>
      <c r="Q16" s="50"/>
      <c r="R16" s="50">
        <f t="shared" si="0"/>
        <v>13.910950420477322</v>
      </c>
      <c r="S16" s="40"/>
      <c r="T16" s="36">
        <v>6.1376314675460986</v>
      </c>
      <c r="U16" s="43">
        <v>89.67</v>
      </c>
      <c r="V16" s="32"/>
      <c r="W16" s="31">
        <f t="shared" si="1"/>
        <v>82.248863873327238</v>
      </c>
      <c r="X16" s="31">
        <f t="shared" si="2"/>
        <v>116.72806756250932</v>
      </c>
      <c r="Y16" s="30">
        <v>0.71084855189204099</v>
      </c>
      <c r="Z16" s="2">
        <f t="shared" si="3"/>
        <v>6962.9637079813592</v>
      </c>
    </row>
    <row r="17" spans="1:26" x14ac:dyDescent="0.25">
      <c r="A17" s="1" t="s">
        <v>70</v>
      </c>
      <c r="B17" s="1" t="s">
        <v>71</v>
      </c>
      <c r="C17" s="13">
        <v>2012</v>
      </c>
      <c r="D17" s="13" t="s">
        <v>314</v>
      </c>
      <c r="E17" s="13">
        <v>4</v>
      </c>
      <c r="F17" s="14" t="s">
        <v>60</v>
      </c>
      <c r="G17" s="5" t="s">
        <v>73</v>
      </c>
      <c r="H17" s="3" t="s">
        <v>77</v>
      </c>
      <c r="I17" s="15">
        <v>0.40480203358220435</v>
      </c>
      <c r="J17">
        <v>5372.1496636363636</v>
      </c>
      <c r="K17" s="5">
        <v>447.33000000000004</v>
      </c>
      <c r="L17" s="5">
        <v>22.814499999999999</v>
      </c>
      <c r="M17" s="5">
        <v>472.16499999999996</v>
      </c>
      <c r="N17" s="5">
        <v>6.4494500000000006</v>
      </c>
      <c r="O17" s="16">
        <v>19.043086868156102</v>
      </c>
      <c r="P17" s="35">
        <v>9.1522434801000028</v>
      </c>
      <c r="Q17" s="50"/>
      <c r="R17" s="50">
        <f t="shared" si="0"/>
        <v>9.8908433880560995</v>
      </c>
      <c r="S17" s="40"/>
      <c r="T17" s="36">
        <v>12.936181894162864</v>
      </c>
      <c r="U17" s="43">
        <v>78.459999999999994</v>
      </c>
      <c r="V17" s="32"/>
      <c r="W17" s="31">
        <f t="shared" si="1"/>
        <v>122.56290850103181</v>
      </c>
      <c r="X17" s="31">
        <f t="shared" si="2"/>
        <v>173.50649733857938</v>
      </c>
      <c r="Y17" s="30">
        <v>1.3025391684912364</v>
      </c>
      <c r="Z17" s="2">
        <f t="shared" si="3"/>
        <v>7898.9043775124328</v>
      </c>
    </row>
    <row r="18" spans="1:26" ht="15.75" thickBot="1" x14ac:dyDescent="0.3">
      <c r="A18" s="1" t="s">
        <v>70</v>
      </c>
      <c r="B18" s="1" t="s">
        <v>71</v>
      </c>
      <c r="C18" s="13">
        <v>2012</v>
      </c>
      <c r="D18" s="13" t="s">
        <v>315</v>
      </c>
      <c r="E18" s="13">
        <v>4</v>
      </c>
      <c r="F18" s="14" t="s">
        <v>62</v>
      </c>
      <c r="G18" s="5" t="s">
        <v>74</v>
      </c>
      <c r="H18" s="3" t="s">
        <v>78</v>
      </c>
      <c r="I18" s="15">
        <v>0.4056727814451706</v>
      </c>
      <c r="J18">
        <v>5394.1666704545451</v>
      </c>
      <c r="K18" s="5">
        <v>446.94500000000005</v>
      </c>
      <c r="L18" s="5">
        <v>20.73</v>
      </c>
      <c r="M18" s="5">
        <v>476.41500000000002</v>
      </c>
      <c r="N18" s="5">
        <v>5.1968499999999995</v>
      </c>
      <c r="O18" s="16">
        <v>19.652029012486441</v>
      </c>
      <c r="P18" s="35">
        <v>9.2044240190038984</v>
      </c>
      <c r="Q18" s="50"/>
      <c r="R18" s="50">
        <f t="shared" si="0"/>
        <v>10.447604993482543</v>
      </c>
      <c r="S18" s="40"/>
      <c r="T18" s="36">
        <v>8.458136019261346</v>
      </c>
      <c r="U18" s="44">
        <v>78.459999999999994</v>
      </c>
      <c r="V18" s="32"/>
      <c r="W18" s="31">
        <f t="shared" si="1"/>
        <v>111.82107507852272</v>
      </c>
      <c r="X18" s="31">
        <f t="shared" si="2"/>
        <v>152.89009069872961</v>
      </c>
      <c r="Y18" s="30">
        <v>1.0841108064126377</v>
      </c>
      <c r="Z18" s="2">
        <f t="shared" si="3"/>
        <v>7902.6748165151757</v>
      </c>
    </row>
    <row r="19" spans="1:26" x14ac:dyDescent="0.25">
      <c r="A19" s="1" t="s">
        <v>70</v>
      </c>
      <c r="B19" s="1" t="s">
        <v>71</v>
      </c>
      <c r="C19" s="13">
        <v>2012</v>
      </c>
      <c r="D19" s="13" t="s">
        <v>317</v>
      </c>
      <c r="E19" s="13">
        <v>1</v>
      </c>
      <c r="F19" s="14" t="s">
        <v>32</v>
      </c>
      <c r="G19" s="5" t="s">
        <v>80</v>
      </c>
      <c r="H19" s="3" t="s">
        <v>21</v>
      </c>
      <c r="I19" s="3" t="s">
        <v>21</v>
      </c>
      <c r="J19" s="3" t="s">
        <v>21</v>
      </c>
      <c r="K19" s="3" t="s">
        <v>21</v>
      </c>
      <c r="L19" s="3" t="s">
        <v>21</v>
      </c>
      <c r="M19" s="3" t="s">
        <v>21</v>
      </c>
      <c r="N19" s="3" t="s">
        <v>21</v>
      </c>
      <c r="O19" s="16">
        <v>13.293231521504522</v>
      </c>
      <c r="P19" s="35">
        <v>18.6850109866465</v>
      </c>
      <c r="Q19" s="50"/>
      <c r="R19" s="50">
        <f t="shared" si="0"/>
        <v>-5.3917794651419779</v>
      </c>
      <c r="S19" s="40"/>
      <c r="T19" s="37">
        <v>9.9936744075889763</v>
      </c>
      <c r="U19" s="34">
        <v>78.459999999999994</v>
      </c>
      <c r="W19" s="19" t="s">
        <v>21</v>
      </c>
      <c r="X19" s="19" t="s">
        <v>21</v>
      </c>
      <c r="Y19" s="30">
        <v>28.030567222145237</v>
      </c>
    </row>
    <row r="20" spans="1:26" x14ac:dyDescent="0.25">
      <c r="A20" s="1" t="s">
        <v>70</v>
      </c>
      <c r="B20" s="1" t="s">
        <v>71</v>
      </c>
      <c r="C20" s="13">
        <v>2012</v>
      </c>
      <c r="D20" s="13" t="s">
        <v>318</v>
      </c>
      <c r="E20" s="13">
        <v>1</v>
      </c>
      <c r="F20" s="14" t="s">
        <v>35</v>
      </c>
      <c r="G20" s="5" t="s">
        <v>81</v>
      </c>
      <c r="H20" s="3" t="s">
        <v>21</v>
      </c>
      <c r="I20" s="3" t="s">
        <v>21</v>
      </c>
      <c r="J20" s="3" t="s">
        <v>21</v>
      </c>
      <c r="K20" s="3" t="s">
        <v>21</v>
      </c>
      <c r="L20" s="3" t="s">
        <v>21</v>
      </c>
      <c r="M20" s="3" t="s">
        <v>21</v>
      </c>
      <c r="N20" s="3" t="s">
        <v>21</v>
      </c>
      <c r="O20" s="16">
        <v>19.394747686363839</v>
      </c>
      <c r="P20" s="35">
        <v>15.16659017474166</v>
      </c>
      <c r="Q20" s="50"/>
      <c r="R20" s="50">
        <f t="shared" si="0"/>
        <v>4.2281575116221788</v>
      </c>
      <c r="S20" s="40"/>
      <c r="T20" s="37">
        <v>15.266729242484018</v>
      </c>
      <c r="U20" s="17">
        <v>78.459999999999994</v>
      </c>
      <c r="W20" s="19" t="s">
        <v>21</v>
      </c>
      <c r="X20" s="19" t="s">
        <v>21</v>
      </c>
      <c r="Y20" s="30">
        <v>28.884586187934108</v>
      </c>
    </row>
    <row r="21" spans="1:26" x14ac:dyDescent="0.25">
      <c r="A21" s="1" t="s">
        <v>70</v>
      </c>
      <c r="B21" s="1" t="s">
        <v>71</v>
      </c>
      <c r="C21" s="13">
        <v>2012</v>
      </c>
      <c r="D21" s="13" t="s">
        <v>319</v>
      </c>
      <c r="E21" s="13">
        <v>1</v>
      </c>
      <c r="F21" s="14" t="s">
        <v>37</v>
      </c>
      <c r="G21" s="5" t="s">
        <v>81</v>
      </c>
      <c r="H21" s="3" t="s">
        <v>21</v>
      </c>
      <c r="I21" s="3" t="s">
        <v>21</v>
      </c>
      <c r="J21" s="3" t="s">
        <v>21</v>
      </c>
      <c r="K21" s="3" t="s">
        <v>21</v>
      </c>
      <c r="L21" s="3" t="s">
        <v>21</v>
      </c>
      <c r="M21" s="3" t="s">
        <v>21</v>
      </c>
      <c r="N21" s="3" t="s">
        <v>21</v>
      </c>
      <c r="O21" s="16">
        <v>21.736633377657157</v>
      </c>
      <c r="P21" s="35">
        <v>18.04476207316522</v>
      </c>
      <c r="Q21" s="50"/>
      <c r="R21" s="50">
        <f t="shared" si="0"/>
        <v>3.6918713044919365</v>
      </c>
      <c r="S21" s="40"/>
      <c r="T21" s="37">
        <v>14.91823211187155</v>
      </c>
      <c r="U21" s="17">
        <v>78.459999999999994</v>
      </c>
      <c r="W21" s="19" t="s">
        <v>21</v>
      </c>
      <c r="X21" s="19" t="s">
        <v>21</v>
      </c>
      <c r="Y21" s="30">
        <v>14.575813330237946</v>
      </c>
    </row>
    <row r="22" spans="1:26" x14ac:dyDescent="0.25">
      <c r="A22" s="1" t="s">
        <v>70</v>
      </c>
      <c r="B22" s="1" t="s">
        <v>71</v>
      </c>
      <c r="C22" s="13">
        <v>2012</v>
      </c>
      <c r="D22" s="13" t="s">
        <v>320</v>
      </c>
      <c r="E22" s="13">
        <v>1</v>
      </c>
      <c r="F22" s="14" t="s">
        <v>39</v>
      </c>
      <c r="G22" s="5" t="s">
        <v>81</v>
      </c>
      <c r="H22" s="3" t="s">
        <v>21</v>
      </c>
      <c r="I22" s="3" t="s">
        <v>21</v>
      </c>
      <c r="J22" s="3" t="s">
        <v>21</v>
      </c>
      <c r="K22" s="3" t="s">
        <v>21</v>
      </c>
      <c r="L22" s="3" t="s">
        <v>21</v>
      </c>
      <c r="M22" s="3" t="s">
        <v>21</v>
      </c>
      <c r="N22" s="3" t="s">
        <v>21</v>
      </c>
      <c r="O22" s="16">
        <v>14.277308009816917</v>
      </c>
      <c r="P22" s="35">
        <v>18.545924948662851</v>
      </c>
      <c r="Q22" s="50"/>
      <c r="R22" s="50">
        <f t="shared" si="0"/>
        <v>-4.2686169388459341</v>
      </c>
      <c r="S22" s="40"/>
      <c r="T22" s="37">
        <v>14.168026550050616</v>
      </c>
      <c r="U22" s="17">
        <v>78.459999999999994</v>
      </c>
      <c r="W22" s="19" t="s">
        <v>21</v>
      </c>
      <c r="X22" s="19" t="s">
        <v>21</v>
      </c>
      <c r="Y22" s="30">
        <v>23.742043810437231</v>
      </c>
    </row>
    <row r="23" spans="1:26" x14ac:dyDescent="0.25">
      <c r="A23" s="1" t="s">
        <v>70</v>
      </c>
      <c r="B23" s="1" t="s">
        <v>71</v>
      </c>
      <c r="C23" s="13">
        <v>2012</v>
      </c>
      <c r="D23" s="13" t="s">
        <v>319</v>
      </c>
      <c r="E23" s="13">
        <v>2</v>
      </c>
      <c r="F23" s="14" t="s">
        <v>41</v>
      </c>
      <c r="G23" s="5" t="s">
        <v>81</v>
      </c>
      <c r="H23" s="3" t="s">
        <v>21</v>
      </c>
      <c r="I23" s="3" t="s">
        <v>21</v>
      </c>
      <c r="J23" s="3" t="s">
        <v>21</v>
      </c>
      <c r="K23" s="3" t="s">
        <v>21</v>
      </c>
      <c r="L23" s="3" t="s">
        <v>21</v>
      </c>
      <c r="M23" s="3" t="s">
        <v>21</v>
      </c>
      <c r="N23" s="3" t="s">
        <v>21</v>
      </c>
      <c r="O23" s="16">
        <v>21.712886543506965</v>
      </c>
      <c r="P23" s="35">
        <v>18.237090890578941</v>
      </c>
      <c r="Q23" s="50"/>
      <c r="R23" s="50">
        <f t="shared" si="0"/>
        <v>3.4757956529280243</v>
      </c>
      <c r="S23" s="40"/>
      <c r="T23" s="37">
        <v>9.9184708770227115</v>
      </c>
      <c r="U23" s="17">
        <v>78.459999999999994</v>
      </c>
      <c r="W23" s="19" t="s">
        <v>21</v>
      </c>
      <c r="X23" s="19" t="s">
        <v>21</v>
      </c>
      <c r="Y23" s="30">
        <v>28.74971914333792</v>
      </c>
    </row>
    <row r="24" spans="1:26" x14ac:dyDescent="0.25">
      <c r="A24" s="1" t="s">
        <v>70</v>
      </c>
      <c r="B24" s="1" t="s">
        <v>71</v>
      </c>
      <c r="C24" s="13">
        <v>2012</v>
      </c>
      <c r="D24" s="13" t="s">
        <v>317</v>
      </c>
      <c r="E24" s="13">
        <v>2</v>
      </c>
      <c r="F24" s="14" t="s">
        <v>43</v>
      </c>
      <c r="G24" s="5" t="s">
        <v>80</v>
      </c>
      <c r="H24" s="3" t="s">
        <v>21</v>
      </c>
      <c r="I24" s="3" t="s">
        <v>21</v>
      </c>
      <c r="J24" s="3" t="s">
        <v>21</v>
      </c>
      <c r="K24" s="3" t="s">
        <v>21</v>
      </c>
      <c r="L24" s="3" t="s">
        <v>21</v>
      </c>
      <c r="M24" s="3" t="s">
        <v>21</v>
      </c>
      <c r="N24" s="3" t="s">
        <v>21</v>
      </c>
      <c r="O24" s="16">
        <v>20.151345834386181</v>
      </c>
      <c r="P24" s="35">
        <v>16.58114041516788</v>
      </c>
      <c r="Q24" s="50"/>
      <c r="R24" s="50">
        <f t="shared" si="0"/>
        <v>3.5702054192183006</v>
      </c>
      <c r="S24" s="40"/>
      <c r="T24" s="37">
        <v>14.693022913720215</v>
      </c>
      <c r="U24" s="17">
        <v>78.459999999999994</v>
      </c>
      <c r="W24" s="19" t="s">
        <v>21</v>
      </c>
      <c r="X24" s="19" t="s">
        <v>21</v>
      </c>
      <c r="Y24" s="30">
        <v>28.832076029070556</v>
      </c>
    </row>
    <row r="25" spans="1:26" x14ac:dyDescent="0.25">
      <c r="A25" s="1" t="s">
        <v>70</v>
      </c>
      <c r="B25" s="1" t="s">
        <v>71</v>
      </c>
      <c r="C25" s="13">
        <v>2012</v>
      </c>
      <c r="D25" s="13" t="s">
        <v>320</v>
      </c>
      <c r="E25" s="13">
        <v>2</v>
      </c>
      <c r="F25" s="14" t="s">
        <v>45</v>
      </c>
      <c r="G25" s="5" t="s">
        <v>81</v>
      </c>
      <c r="H25" s="3" t="s">
        <v>21</v>
      </c>
      <c r="I25" s="3" t="s">
        <v>21</v>
      </c>
      <c r="J25" s="3" t="s">
        <v>21</v>
      </c>
      <c r="K25" s="3" t="s">
        <v>21</v>
      </c>
      <c r="L25" s="3" t="s">
        <v>21</v>
      </c>
      <c r="M25" s="3" t="s">
        <v>21</v>
      </c>
      <c r="N25" s="3" t="s">
        <v>21</v>
      </c>
      <c r="O25" s="16">
        <v>20.217388148060152</v>
      </c>
      <c r="P25" s="35">
        <v>12.760540630664501</v>
      </c>
      <c r="Q25" s="50"/>
      <c r="R25" s="50">
        <f t="shared" si="0"/>
        <v>7.4568475173956514</v>
      </c>
      <c r="S25" s="40"/>
      <c r="T25" s="37">
        <v>13.117842485850353</v>
      </c>
      <c r="U25" s="17">
        <v>78.459999999999994</v>
      </c>
      <c r="W25" s="19" t="s">
        <v>21</v>
      </c>
      <c r="X25" s="19" t="s">
        <v>21</v>
      </c>
      <c r="Y25" s="30">
        <v>31.088740674317449</v>
      </c>
    </row>
    <row r="26" spans="1:26" x14ac:dyDescent="0.25">
      <c r="A26" s="1" t="s">
        <v>70</v>
      </c>
      <c r="B26" s="1" t="s">
        <v>71</v>
      </c>
      <c r="C26" s="13">
        <v>2012</v>
      </c>
      <c r="D26" s="13" t="s">
        <v>318</v>
      </c>
      <c r="E26" s="13">
        <v>2</v>
      </c>
      <c r="F26" s="14" t="s">
        <v>47</v>
      </c>
      <c r="G26" s="5" t="s">
        <v>81</v>
      </c>
      <c r="H26" s="3" t="s">
        <v>21</v>
      </c>
      <c r="I26" s="3" t="s">
        <v>21</v>
      </c>
      <c r="J26" s="3" t="s">
        <v>21</v>
      </c>
      <c r="K26" s="3" t="s">
        <v>21</v>
      </c>
      <c r="L26" s="3" t="s">
        <v>21</v>
      </c>
      <c r="M26" s="3" t="s">
        <v>21</v>
      </c>
      <c r="N26" s="3" t="s">
        <v>21</v>
      </c>
      <c r="O26" s="16">
        <v>13.283397353766665</v>
      </c>
      <c r="P26" s="35">
        <v>16.586962140426269</v>
      </c>
      <c r="Q26" s="50"/>
      <c r="R26" s="50">
        <f t="shared" si="0"/>
        <v>-3.3035647866596047</v>
      </c>
      <c r="S26" s="40"/>
      <c r="T26" s="37">
        <v>9.0675310773337401</v>
      </c>
      <c r="U26" s="17">
        <v>78.459999999999994</v>
      </c>
      <c r="W26" s="19" t="s">
        <v>21</v>
      </c>
      <c r="X26" s="19" t="s">
        <v>21</v>
      </c>
      <c r="Y26" s="30">
        <v>33.842423444366361</v>
      </c>
    </row>
    <row r="27" spans="1:26" x14ac:dyDescent="0.25">
      <c r="A27" s="1" t="s">
        <v>70</v>
      </c>
      <c r="B27" s="1" t="s">
        <v>71</v>
      </c>
      <c r="C27" s="13">
        <v>2012</v>
      </c>
      <c r="D27" s="13" t="s">
        <v>318</v>
      </c>
      <c r="E27" s="13">
        <v>3</v>
      </c>
      <c r="F27" s="14" t="s">
        <v>49</v>
      </c>
      <c r="G27" s="5" t="s">
        <v>81</v>
      </c>
      <c r="H27" s="3" t="s">
        <v>21</v>
      </c>
      <c r="I27" s="3" t="s">
        <v>21</v>
      </c>
      <c r="J27" s="3" t="s">
        <v>21</v>
      </c>
      <c r="K27" s="3" t="s">
        <v>21</v>
      </c>
      <c r="L27" s="3" t="s">
        <v>21</v>
      </c>
      <c r="M27" s="3" t="s">
        <v>21</v>
      </c>
      <c r="N27" s="3" t="s">
        <v>21</v>
      </c>
      <c r="O27" s="16">
        <v>13.40431966710411</v>
      </c>
      <c r="P27" s="35">
        <v>16.731135373547694</v>
      </c>
      <c r="Q27" s="50"/>
      <c r="R27" s="50">
        <f t="shared" si="0"/>
        <v>-3.3268157064435844</v>
      </c>
      <c r="S27" s="40"/>
      <c r="T27" s="37">
        <v>12.320691557566111</v>
      </c>
      <c r="U27" s="17">
        <v>78.459999999999994</v>
      </c>
      <c r="W27" s="19" t="s">
        <v>21</v>
      </c>
      <c r="X27" s="19" t="s">
        <v>21</v>
      </c>
      <c r="Y27" s="30">
        <v>17.577844488465978</v>
      </c>
    </row>
    <row r="28" spans="1:26" x14ac:dyDescent="0.25">
      <c r="A28" s="1" t="s">
        <v>70</v>
      </c>
      <c r="B28" s="1" t="s">
        <v>71</v>
      </c>
      <c r="C28" s="13">
        <v>2012</v>
      </c>
      <c r="D28" s="13" t="s">
        <v>320</v>
      </c>
      <c r="E28" s="13">
        <v>3</v>
      </c>
      <c r="F28" s="14" t="s">
        <v>51</v>
      </c>
      <c r="G28" s="5" t="s">
        <v>81</v>
      </c>
      <c r="H28" s="3" t="s">
        <v>21</v>
      </c>
      <c r="I28" s="3" t="s">
        <v>21</v>
      </c>
      <c r="J28" s="3" t="s">
        <v>21</v>
      </c>
      <c r="K28" s="3" t="s">
        <v>21</v>
      </c>
      <c r="L28" s="3" t="s">
        <v>21</v>
      </c>
      <c r="M28" s="3" t="s">
        <v>21</v>
      </c>
      <c r="N28" s="3" t="s">
        <v>21</v>
      </c>
      <c r="O28" s="16">
        <v>14.336300510313844</v>
      </c>
      <c r="P28" s="35">
        <v>16.881872458339188</v>
      </c>
      <c r="Q28" s="50"/>
      <c r="R28" s="50">
        <f t="shared" si="0"/>
        <v>-2.5455719480253443</v>
      </c>
      <c r="S28" s="40"/>
      <c r="T28" s="37">
        <v>11.776677814095596</v>
      </c>
      <c r="U28" s="17">
        <v>78.459999999999994</v>
      </c>
      <c r="W28" s="19" t="s">
        <v>21</v>
      </c>
      <c r="X28" s="19" t="s">
        <v>21</v>
      </c>
      <c r="Y28" s="30">
        <v>15.162693620644571</v>
      </c>
    </row>
    <row r="29" spans="1:26" x14ac:dyDescent="0.25">
      <c r="A29" s="1" t="s">
        <v>70</v>
      </c>
      <c r="B29" s="1" t="s">
        <v>71</v>
      </c>
      <c r="C29" s="13">
        <v>2012</v>
      </c>
      <c r="D29" s="13" t="s">
        <v>317</v>
      </c>
      <c r="E29" s="13">
        <v>3</v>
      </c>
      <c r="F29" s="14" t="s">
        <v>53</v>
      </c>
      <c r="G29" s="5" t="s">
        <v>80</v>
      </c>
      <c r="H29" s="3" t="s">
        <v>21</v>
      </c>
      <c r="I29" s="3" t="s">
        <v>21</v>
      </c>
      <c r="J29" s="3" t="s">
        <v>21</v>
      </c>
      <c r="K29" s="3" t="s">
        <v>21</v>
      </c>
      <c r="L29" s="3" t="s">
        <v>21</v>
      </c>
      <c r="M29" s="3" t="s">
        <v>21</v>
      </c>
      <c r="N29" s="3" t="s">
        <v>21</v>
      </c>
      <c r="O29" s="16">
        <v>21.947689238146786</v>
      </c>
      <c r="P29" s="35">
        <v>18.69179881083933</v>
      </c>
      <c r="Q29" s="50"/>
      <c r="R29" s="50">
        <f t="shared" si="0"/>
        <v>3.255890427307456</v>
      </c>
      <c r="S29" s="40"/>
      <c r="T29" s="37">
        <v>10.575178969907634</v>
      </c>
      <c r="U29" s="17">
        <v>78.459999999999994</v>
      </c>
      <c r="W29" s="19" t="s">
        <v>21</v>
      </c>
      <c r="X29" s="19" t="s">
        <v>21</v>
      </c>
      <c r="Y29" s="30">
        <v>13.851473529114177</v>
      </c>
    </row>
    <row r="30" spans="1:26" x14ac:dyDescent="0.25">
      <c r="A30" s="1" t="s">
        <v>70</v>
      </c>
      <c r="B30" s="1" t="s">
        <v>71</v>
      </c>
      <c r="C30" s="13">
        <v>2012</v>
      </c>
      <c r="D30" s="13" t="s">
        <v>319</v>
      </c>
      <c r="E30" s="13">
        <v>3</v>
      </c>
      <c r="F30" s="14" t="s">
        <v>55</v>
      </c>
      <c r="G30" s="5" t="s">
        <v>81</v>
      </c>
      <c r="H30" s="3" t="s">
        <v>21</v>
      </c>
      <c r="I30" s="3" t="s">
        <v>21</v>
      </c>
      <c r="J30" s="3" t="s">
        <v>21</v>
      </c>
      <c r="K30" s="3" t="s">
        <v>21</v>
      </c>
      <c r="L30" s="3" t="s">
        <v>21</v>
      </c>
      <c r="M30" s="3" t="s">
        <v>21</v>
      </c>
      <c r="N30" s="3" t="s">
        <v>21</v>
      </c>
      <c r="O30" s="16">
        <v>21.794991213111654</v>
      </c>
      <c r="P30" s="35">
        <v>17.484551879265108</v>
      </c>
      <c r="Q30" s="50"/>
      <c r="R30" s="50">
        <f t="shared" si="0"/>
        <v>4.3104393338465457</v>
      </c>
      <c r="S30" s="40"/>
      <c r="T30" s="37">
        <v>20.965263787914207</v>
      </c>
      <c r="U30" s="17">
        <v>78.459999999999994</v>
      </c>
      <c r="W30" s="19" t="s">
        <v>21</v>
      </c>
      <c r="X30" s="19" t="s">
        <v>21</v>
      </c>
      <c r="Y30" s="30">
        <v>25.184038823827713</v>
      </c>
    </row>
    <row r="31" spans="1:26" x14ac:dyDescent="0.25">
      <c r="A31" s="1" t="s">
        <v>70</v>
      </c>
      <c r="B31" s="1" t="s">
        <v>71</v>
      </c>
      <c r="C31" s="13">
        <v>2012</v>
      </c>
      <c r="D31" s="13" t="s">
        <v>320</v>
      </c>
      <c r="E31" s="13">
        <v>4</v>
      </c>
      <c r="F31" s="14" t="s">
        <v>57</v>
      </c>
      <c r="G31" s="5" t="s">
        <v>81</v>
      </c>
      <c r="H31" s="3" t="s">
        <v>21</v>
      </c>
      <c r="I31" s="3" t="s">
        <v>21</v>
      </c>
      <c r="J31" s="3" t="s">
        <v>21</v>
      </c>
      <c r="K31" s="3" t="s">
        <v>21</v>
      </c>
      <c r="L31" s="3" t="s">
        <v>21</v>
      </c>
      <c r="M31" s="3" t="s">
        <v>21</v>
      </c>
      <c r="N31" s="3" t="s">
        <v>21</v>
      </c>
      <c r="O31" s="16">
        <v>13.559676057973892</v>
      </c>
      <c r="P31" s="35">
        <v>17.48153087746967</v>
      </c>
      <c r="Q31" s="50"/>
      <c r="R31" s="50">
        <f t="shared" si="0"/>
        <v>-3.9218548194957776</v>
      </c>
      <c r="S31" s="40"/>
      <c r="T31" s="37">
        <v>9.5102365615702595</v>
      </c>
      <c r="U31" s="17">
        <v>78.459999999999994</v>
      </c>
      <c r="W31" s="19" t="s">
        <v>21</v>
      </c>
      <c r="X31" s="19" t="s">
        <v>21</v>
      </c>
      <c r="Y31" s="30">
        <v>12.439636570941898</v>
      </c>
    </row>
    <row r="32" spans="1:26" x14ac:dyDescent="0.25">
      <c r="A32" s="1" t="s">
        <v>70</v>
      </c>
      <c r="B32" s="1" t="s">
        <v>71</v>
      </c>
      <c r="C32" s="13">
        <v>2012</v>
      </c>
      <c r="D32" s="13" t="s">
        <v>319</v>
      </c>
      <c r="E32" s="13">
        <v>4</v>
      </c>
      <c r="F32" s="14" t="s">
        <v>59</v>
      </c>
      <c r="G32" s="5" t="s">
        <v>81</v>
      </c>
      <c r="H32" s="3" t="s">
        <v>21</v>
      </c>
      <c r="I32" s="3" t="s">
        <v>21</v>
      </c>
      <c r="J32" s="3" t="s">
        <v>21</v>
      </c>
      <c r="K32" s="3" t="s">
        <v>21</v>
      </c>
      <c r="L32" s="3" t="s">
        <v>21</v>
      </c>
      <c r="M32" s="3" t="s">
        <v>21</v>
      </c>
      <c r="N32" s="3" t="s">
        <v>21</v>
      </c>
      <c r="O32" s="16">
        <v>14.504241317643586</v>
      </c>
      <c r="P32" s="35">
        <v>14.398300820294939</v>
      </c>
      <c r="Q32" s="50"/>
      <c r="R32" s="50">
        <f t="shared" si="0"/>
        <v>0.10594049734864797</v>
      </c>
      <c r="S32" s="40"/>
      <c r="T32" s="37">
        <v>16.942821164661709</v>
      </c>
      <c r="U32" s="17">
        <v>78.459999999999994</v>
      </c>
      <c r="W32" s="19" t="s">
        <v>21</v>
      </c>
      <c r="X32" s="19" t="s">
        <v>21</v>
      </c>
      <c r="Y32" s="30">
        <v>21.25223425469138</v>
      </c>
    </row>
    <row r="33" spans="1:25" x14ac:dyDescent="0.25">
      <c r="A33" s="1" t="s">
        <v>70</v>
      </c>
      <c r="B33" s="1" t="s">
        <v>71</v>
      </c>
      <c r="C33" s="13">
        <v>2012</v>
      </c>
      <c r="D33" s="13" t="s">
        <v>317</v>
      </c>
      <c r="E33" s="13">
        <v>4</v>
      </c>
      <c r="F33" s="14" t="s">
        <v>61</v>
      </c>
      <c r="G33" s="5" t="s">
        <v>80</v>
      </c>
      <c r="H33" s="3" t="s">
        <v>21</v>
      </c>
      <c r="I33" s="3" t="s">
        <v>21</v>
      </c>
      <c r="J33" s="3" t="s">
        <v>21</v>
      </c>
      <c r="K33" s="3" t="s">
        <v>21</v>
      </c>
      <c r="L33" s="3" t="s">
        <v>21</v>
      </c>
      <c r="M33" s="3" t="s">
        <v>21</v>
      </c>
      <c r="N33" s="3" t="s">
        <v>21</v>
      </c>
      <c r="O33" s="16">
        <v>14.347411553606952</v>
      </c>
      <c r="P33" s="35">
        <v>18.76330098563389</v>
      </c>
      <c r="Q33" s="50"/>
      <c r="R33" s="50">
        <f t="shared" si="0"/>
        <v>-4.4158894320269386</v>
      </c>
      <c r="S33" s="40"/>
      <c r="T33" s="37">
        <v>16.699541867882179</v>
      </c>
      <c r="U33" s="17">
        <v>78.459999999999994</v>
      </c>
      <c r="W33" s="19" t="s">
        <v>21</v>
      </c>
      <c r="X33" s="19" t="s">
        <v>21</v>
      </c>
      <c r="Y33" s="30">
        <v>22.043351629428315</v>
      </c>
    </row>
    <row r="34" spans="1:25" ht="15.75" thickBot="1" x14ac:dyDescent="0.3">
      <c r="A34" s="1" t="s">
        <v>70</v>
      </c>
      <c r="B34" s="1" t="s">
        <v>71</v>
      </c>
      <c r="C34" s="13">
        <v>2012</v>
      </c>
      <c r="D34" s="13" t="s">
        <v>318</v>
      </c>
      <c r="E34" s="13">
        <v>4</v>
      </c>
      <c r="F34" s="14" t="s">
        <v>63</v>
      </c>
      <c r="G34" s="5" t="s">
        <v>81</v>
      </c>
      <c r="H34" s="3" t="s">
        <v>21</v>
      </c>
      <c r="I34" s="3" t="s">
        <v>21</v>
      </c>
      <c r="J34" s="3" t="s">
        <v>21</v>
      </c>
      <c r="K34" s="3" t="s">
        <v>21</v>
      </c>
      <c r="L34" s="3" t="s">
        <v>21</v>
      </c>
      <c r="M34" s="3" t="s">
        <v>21</v>
      </c>
      <c r="N34" s="3" t="s">
        <v>21</v>
      </c>
      <c r="O34">
        <v>17.855448088171876</v>
      </c>
      <c r="P34" s="35">
        <v>15.65594444523115</v>
      </c>
      <c r="Q34" s="50"/>
      <c r="R34" s="50">
        <f t="shared" si="0"/>
        <v>2.1995036429407264</v>
      </c>
      <c r="S34" s="41"/>
      <c r="T34" s="37">
        <v>7.5225854770362464</v>
      </c>
      <c r="U34" s="17">
        <v>78.459999999999994</v>
      </c>
      <c r="W34" s="19" t="s">
        <v>21</v>
      </c>
      <c r="X34" s="19" t="s">
        <v>21</v>
      </c>
      <c r="Y34" s="30">
        <v>26.770100380552282</v>
      </c>
    </row>
    <row r="35" spans="1:25" customFormat="1" x14ac:dyDescent="0.25"/>
    <row r="36" spans="1:25" customFormat="1" x14ac:dyDescent="0.25"/>
    <row r="37" spans="1:25" customFormat="1" x14ac:dyDescent="0.25"/>
    <row r="38" spans="1:25" customFormat="1" x14ac:dyDescent="0.25"/>
    <row r="39" spans="1:25" customFormat="1" x14ac:dyDescent="0.25"/>
    <row r="40" spans="1:25" customFormat="1" x14ac:dyDescent="0.25"/>
    <row r="41" spans="1:25" customFormat="1" x14ac:dyDescent="0.25"/>
    <row r="42" spans="1:25" customFormat="1" x14ac:dyDescent="0.25"/>
    <row r="43" spans="1:25" customFormat="1" x14ac:dyDescent="0.25"/>
    <row r="44" spans="1:25" customFormat="1" x14ac:dyDescent="0.25"/>
    <row r="45" spans="1:25" customFormat="1" x14ac:dyDescent="0.25"/>
    <row r="46" spans="1:25" customFormat="1" x14ac:dyDescent="0.25"/>
    <row r="47" spans="1:25" customFormat="1" x14ac:dyDescent="0.25"/>
    <row r="48" spans="1:25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spans="15:15" customFormat="1" x14ac:dyDescent="0.25"/>
    <row r="1282" spans="15:15" customFormat="1" x14ac:dyDescent="0.25"/>
    <row r="1283" spans="15:15" customFormat="1" x14ac:dyDescent="0.25">
      <c r="O1283" s="16"/>
    </row>
  </sheetData>
  <autoFilter ref="A2:Y34"/>
  <mergeCells count="3">
    <mergeCell ref="O1:P1"/>
    <mergeCell ref="T1:V1"/>
    <mergeCell ref="W1:X1"/>
  </mergeCells>
  <pageMargins left="0.5" right="0.45" top="0.75" bottom="0.75" header="0.3" footer="0.3"/>
  <pageSetup scale="3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" sqref="E2"/>
    </sheetView>
  </sheetViews>
  <sheetFormatPr defaultRowHeight="15" x14ac:dyDescent="0.25"/>
  <cols>
    <col min="1" max="1" width="17" bestFit="1" customWidth="1"/>
    <col min="2" max="2" width="40.140625" bestFit="1" customWidth="1"/>
    <col min="3" max="3" width="37.7109375" customWidth="1"/>
    <col min="4" max="4" width="28.5703125" customWidth="1"/>
  </cols>
  <sheetData>
    <row r="1" spans="1:5" x14ac:dyDescent="0.25">
      <c r="A1" t="s">
        <v>322</v>
      </c>
      <c r="B1" t="s">
        <v>323</v>
      </c>
      <c r="C1" t="s">
        <v>324</v>
      </c>
      <c r="D1" t="s">
        <v>329</v>
      </c>
      <c r="E1" t="s">
        <v>328</v>
      </c>
    </row>
    <row r="2" spans="1:5" x14ac:dyDescent="0.25">
      <c r="A2" t="s">
        <v>321</v>
      </c>
      <c r="B2" t="s">
        <v>325</v>
      </c>
      <c r="C2" t="s">
        <v>326</v>
      </c>
      <c r="D2" t="s">
        <v>327</v>
      </c>
      <c r="E2">
        <v>78.459999999999994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N2" sqref="N2:N33"/>
    </sheetView>
  </sheetViews>
  <sheetFormatPr defaultRowHeight="15" x14ac:dyDescent="0.25"/>
  <cols>
    <col min="1" max="1" width="16.28515625" customWidth="1"/>
    <col min="14" max="14" width="13" customWidth="1"/>
  </cols>
  <sheetData>
    <row r="1" spans="1:14" x14ac:dyDescent="0.25">
      <c r="A1" t="s">
        <v>25</v>
      </c>
      <c r="B1" t="s">
        <v>85</v>
      </c>
      <c r="D1" t="s">
        <v>28</v>
      </c>
      <c r="E1" t="s">
        <v>29</v>
      </c>
      <c r="F1" t="s">
        <v>30</v>
      </c>
      <c r="G1" t="s">
        <v>86</v>
      </c>
      <c r="H1" t="s">
        <v>87</v>
      </c>
      <c r="I1" t="s">
        <v>64</v>
      </c>
      <c r="J1" t="s">
        <v>65</v>
      </c>
      <c r="K1" t="s">
        <v>312</v>
      </c>
      <c r="L1" t="s">
        <v>79</v>
      </c>
      <c r="M1" t="s">
        <v>335</v>
      </c>
      <c r="N1" t="s">
        <v>338</v>
      </c>
    </row>
    <row r="2" spans="1:14" x14ac:dyDescent="0.25">
      <c r="A2" t="s">
        <v>340</v>
      </c>
      <c r="B2">
        <v>1</v>
      </c>
      <c r="N2">
        <v>8.8327914773146201</v>
      </c>
    </row>
    <row r="3" spans="1:14" x14ac:dyDescent="0.25">
      <c r="A3" t="s">
        <v>342</v>
      </c>
      <c r="B3">
        <v>2</v>
      </c>
      <c r="N3">
        <v>9.0946509310203165</v>
      </c>
    </row>
    <row r="4" spans="1:14" x14ac:dyDescent="0.25">
      <c r="A4" t="s">
        <v>343</v>
      </c>
      <c r="B4">
        <v>3</v>
      </c>
      <c r="N4">
        <v>9.2920310826075578</v>
      </c>
    </row>
    <row r="5" spans="1:14" x14ac:dyDescent="0.25">
      <c r="A5" t="s">
        <v>345</v>
      </c>
      <c r="B5">
        <v>4</v>
      </c>
      <c r="N5">
        <v>9.0433526071745085</v>
      </c>
    </row>
    <row r="6" spans="1:14" x14ac:dyDescent="0.25">
      <c r="A6" t="s">
        <v>347</v>
      </c>
      <c r="B6">
        <v>5</v>
      </c>
      <c r="N6">
        <v>8.8929494615965936</v>
      </c>
    </row>
    <row r="7" spans="1:14" x14ac:dyDescent="0.25">
      <c r="A7" t="s">
        <v>349</v>
      </c>
      <c r="B7">
        <v>6</v>
      </c>
      <c r="N7">
        <v>9.2599538016628617</v>
      </c>
    </row>
    <row r="8" spans="1:14" x14ac:dyDescent="0.25">
      <c r="A8" t="s">
        <v>351</v>
      </c>
      <c r="B8">
        <v>7</v>
      </c>
      <c r="N8">
        <v>8.8031022977926376</v>
      </c>
    </row>
    <row r="9" spans="1:14" x14ac:dyDescent="0.25">
      <c r="A9" t="s">
        <v>353</v>
      </c>
      <c r="B9">
        <v>8</v>
      </c>
      <c r="N9">
        <v>9.1209094818132073</v>
      </c>
    </row>
    <row r="10" spans="1:14" x14ac:dyDescent="0.25">
      <c r="A10" t="s">
        <v>355</v>
      </c>
      <c r="B10">
        <v>9</v>
      </c>
      <c r="N10">
        <v>9.1268469808691073</v>
      </c>
    </row>
    <row r="11" spans="1:14" x14ac:dyDescent="0.25">
      <c r="A11" t="s">
        <v>357</v>
      </c>
      <c r="B11">
        <v>10</v>
      </c>
      <c r="N11">
        <v>9.1129839010967348</v>
      </c>
    </row>
    <row r="12" spans="1:14" x14ac:dyDescent="0.25">
      <c r="A12" t="s">
        <v>359</v>
      </c>
      <c r="B12">
        <v>11</v>
      </c>
      <c r="N12">
        <v>9.1522434801000028</v>
      </c>
    </row>
    <row r="13" spans="1:14" x14ac:dyDescent="0.25">
      <c r="A13" t="s">
        <v>361</v>
      </c>
      <c r="B13">
        <v>12</v>
      </c>
      <c r="N13">
        <v>9.2044240190038984</v>
      </c>
    </row>
    <row r="14" spans="1:14" x14ac:dyDescent="0.25">
      <c r="A14" t="s">
        <v>363</v>
      </c>
      <c r="B14">
        <v>13</v>
      </c>
      <c r="N14">
        <v>9.1268469808691073</v>
      </c>
    </row>
    <row r="15" spans="1:14" x14ac:dyDescent="0.25">
      <c r="A15" t="s">
        <v>365</v>
      </c>
      <c r="B15">
        <v>14</v>
      </c>
      <c r="N15">
        <v>9.1129839010967348</v>
      </c>
    </row>
    <row r="16" spans="1:14" x14ac:dyDescent="0.25">
      <c r="A16" t="s">
        <v>367</v>
      </c>
      <c r="B16">
        <v>15</v>
      </c>
      <c r="N16">
        <v>9.1522434801000028</v>
      </c>
    </row>
    <row r="17" spans="1:14" x14ac:dyDescent="0.25">
      <c r="A17" t="s">
        <v>369</v>
      </c>
      <c r="B17">
        <v>16</v>
      </c>
      <c r="N17">
        <v>9.2044240190038984</v>
      </c>
    </row>
    <row r="18" spans="1:14" x14ac:dyDescent="0.25">
      <c r="A18" t="s">
        <v>339</v>
      </c>
      <c r="N18">
        <v>18.6850109866465</v>
      </c>
    </row>
    <row r="19" spans="1:14" x14ac:dyDescent="0.25">
      <c r="A19" t="s">
        <v>341</v>
      </c>
      <c r="N19">
        <v>15.16659017474166</v>
      </c>
    </row>
    <row r="20" spans="1:14" x14ac:dyDescent="0.25">
      <c r="A20" t="s">
        <v>344</v>
      </c>
      <c r="N20">
        <v>18.04476207316522</v>
      </c>
    </row>
    <row r="21" spans="1:14" x14ac:dyDescent="0.25">
      <c r="A21" t="s">
        <v>346</v>
      </c>
      <c r="N21">
        <v>18.545924948662851</v>
      </c>
    </row>
    <row r="22" spans="1:14" x14ac:dyDescent="0.25">
      <c r="A22" t="s">
        <v>348</v>
      </c>
      <c r="N22">
        <v>18.237090890578941</v>
      </c>
    </row>
    <row r="23" spans="1:14" x14ac:dyDescent="0.25">
      <c r="A23" t="s">
        <v>350</v>
      </c>
      <c r="N23">
        <v>16.58114041516788</v>
      </c>
    </row>
    <row r="24" spans="1:14" x14ac:dyDescent="0.25">
      <c r="A24" t="s">
        <v>352</v>
      </c>
      <c r="N24">
        <v>12.760540630664501</v>
      </c>
    </row>
    <row r="25" spans="1:14" x14ac:dyDescent="0.25">
      <c r="A25" t="s">
        <v>354</v>
      </c>
      <c r="N25">
        <v>16.586962140426269</v>
      </c>
    </row>
    <row r="26" spans="1:14" x14ac:dyDescent="0.25">
      <c r="A26" t="s">
        <v>356</v>
      </c>
      <c r="N26">
        <v>16.731135373547694</v>
      </c>
    </row>
    <row r="27" spans="1:14" x14ac:dyDescent="0.25">
      <c r="A27" t="s">
        <v>358</v>
      </c>
      <c r="N27">
        <v>16.881872458339188</v>
      </c>
    </row>
    <row r="28" spans="1:14" x14ac:dyDescent="0.25">
      <c r="A28" t="s">
        <v>360</v>
      </c>
      <c r="N28">
        <v>18.69179881083933</v>
      </c>
    </row>
    <row r="29" spans="1:14" x14ac:dyDescent="0.25">
      <c r="A29" t="s">
        <v>362</v>
      </c>
      <c r="N29">
        <v>17.484551879265108</v>
      </c>
    </row>
    <row r="30" spans="1:14" x14ac:dyDescent="0.25">
      <c r="A30" t="s">
        <v>364</v>
      </c>
      <c r="N30">
        <v>17.48153087746967</v>
      </c>
    </row>
    <row r="31" spans="1:14" x14ac:dyDescent="0.25">
      <c r="A31" t="s">
        <v>366</v>
      </c>
      <c r="N31">
        <v>14.398300820294939</v>
      </c>
    </row>
    <row r="32" spans="1:14" x14ac:dyDescent="0.25">
      <c r="A32" t="s">
        <v>368</v>
      </c>
      <c r="N32">
        <v>18.76330098563389</v>
      </c>
    </row>
    <row r="33" spans="1:14" x14ac:dyDescent="0.25">
      <c r="A33" t="s">
        <v>370</v>
      </c>
      <c r="N33">
        <v>15.65594444523115</v>
      </c>
    </row>
  </sheetData>
  <autoFilter ref="A1:N33">
    <sortState ref="A2:N33">
      <sortCondition ref="B1:B3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abSelected="1" topLeftCell="A82" zoomScale="90" zoomScaleNormal="90" workbookViewId="0">
      <selection activeCell="C101" sqref="C101"/>
    </sheetView>
  </sheetViews>
  <sheetFormatPr defaultRowHeight="15" x14ac:dyDescent="0.25"/>
  <cols>
    <col min="3" max="3" width="14.42578125" customWidth="1"/>
    <col min="4" max="6" width="13.140625" customWidth="1"/>
    <col min="7" max="7" width="17.28515625" customWidth="1"/>
    <col min="8" max="8" width="17.42578125" customWidth="1"/>
    <col min="9" max="12" width="16.85546875" customWidth="1"/>
  </cols>
  <sheetData>
    <row r="1" spans="1:17" x14ac:dyDescent="0.25">
      <c r="A1" s="21"/>
      <c r="B1" s="21"/>
      <c r="C1" s="21"/>
      <c r="D1" s="22" t="s">
        <v>22</v>
      </c>
      <c r="E1" s="22"/>
      <c r="F1" s="22"/>
      <c r="G1" s="58" t="s">
        <v>23</v>
      </c>
      <c r="H1" s="58"/>
      <c r="I1" s="58"/>
      <c r="J1" s="25"/>
      <c r="K1" s="25"/>
      <c r="L1" s="25"/>
    </row>
    <row r="2" spans="1:17" s="24" customFormat="1" ht="30" x14ac:dyDescent="0.25">
      <c r="A2" s="7" t="s">
        <v>24</v>
      </c>
      <c r="B2" s="7" t="s">
        <v>25</v>
      </c>
      <c r="C2" s="7" t="s">
        <v>373</v>
      </c>
      <c r="D2" s="7" t="s">
        <v>26</v>
      </c>
      <c r="E2" s="7" t="s">
        <v>27</v>
      </c>
      <c r="F2" s="7" t="s">
        <v>79</v>
      </c>
      <c r="G2" s="7" t="s">
        <v>28</v>
      </c>
      <c r="H2" s="7" t="s">
        <v>29</v>
      </c>
      <c r="I2" s="7" t="s">
        <v>30</v>
      </c>
      <c r="J2" s="26" t="s">
        <v>66</v>
      </c>
      <c r="K2" s="26" t="s">
        <v>67</v>
      </c>
      <c r="L2" s="26" t="s">
        <v>68</v>
      </c>
      <c r="M2" s="23" t="s">
        <v>64</v>
      </c>
      <c r="N2" s="23" t="s">
        <v>65</v>
      </c>
      <c r="O2" s="24" t="s">
        <v>69</v>
      </c>
      <c r="P2" s="24" t="s">
        <v>335</v>
      </c>
      <c r="Q2" s="24" t="s">
        <v>336</v>
      </c>
    </row>
    <row r="3" spans="1:17" x14ac:dyDescent="0.25">
      <c r="A3" s="2"/>
      <c r="B3" s="2" t="s">
        <v>31</v>
      </c>
      <c r="C3" s="2" t="s">
        <v>313</v>
      </c>
      <c r="D3" s="2">
        <v>0</v>
      </c>
      <c r="E3" s="2">
        <v>10</v>
      </c>
      <c r="F3" s="2">
        <v>1</v>
      </c>
      <c r="G3" s="2">
        <v>0.10295445748935607</v>
      </c>
      <c r="H3" s="2">
        <v>5.0282046821915447</v>
      </c>
      <c r="I3" s="2">
        <v>13.484976347138002</v>
      </c>
      <c r="J3" s="20">
        <f t="shared" ref="J3:J9" si="0">IF(E3=10, 1417, IF(E3=20, 1417, IF(E3=30, 1417, IF(E3=60, 1341, IF(E3=90, 1391, IF(E3=120, 1400, 0))))))</f>
        <v>1417</v>
      </c>
      <c r="K3" s="20">
        <f t="shared" ref="K3:K9" si="1">E3-D3</f>
        <v>10</v>
      </c>
      <c r="L3" s="20">
        <f t="shared" ref="L3:L9" si="2">(K3/100)*1000*J3</f>
        <v>141700</v>
      </c>
      <c r="M3">
        <f>$L3*H3*(1/1000000)</f>
        <v>0.71249660346654187</v>
      </c>
      <c r="N3">
        <f>$L3*I3*(1/1000000)</f>
        <v>1.9108211483894548</v>
      </c>
      <c r="O3">
        <v>9.3971284262311983</v>
      </c>
      <c r="P3">
        <f t="shared" ref="P3:P9" si="3">G3*(J3/1000)</f>
        <v>0.14588646626241755</v>
      </c>
      <c r="Q3">
        <f t="shared" ref="Q3:Q9" si="4">K3*P3</f>
        <v>1.4588646626241755</v>
      </c>
    </row>
    <row r="4" spans="1:17" x14ac:dyDescent="0.25">
      <c r="A4" s="2"/>
      <c r="B4" s="2" t="s">
        <v>31</v>
      </c>
      <c r="C4" s="2" t="s">
        <v>313</v>
      </c>
      <c r="D4" s="2">
        <v>10</v>
      </c>
      <c r="E4" s="2">
        <v>20</v>
      </c>
      <c r="F4" s="2"/>
      <c r="G4" s="2">
        <v>0.12906483538679053</v>
      </c>
      <c r="H4" s="2">
        <v>2.1059566686864599</v>
      </c>
      <c r="I4" s="2">
        <v>7.2173363280145413</v>
      </c>
      <c r="J4" s="20">
        <f t="shared" si="0"/>
        <v>1417</v>
      </c>
      <c r="K4" s="20">
        <f t="shared" si="1"/>
        <v>10</v>
      </c>
      <c r="L4" s="20">
        <f t="shared" si="2"/>
        <v>141700</v>
      </c>
      <c r="M4">
        <f t="shared" ref="M4:M9" si="5">L4*H4*(1/1000000)</f>
        <v>0.29841405995287135</v>
      </c>
      <c r="N4">
        <f t="shared" ref="N4:N9" si="6">$L4*I4*(1/1000000)</f>
        <v>1.0226965576796605</v>
      </c>
      <c r="P4">
        <f t="shared" si="3"/>
        <v>0.18288487174308218</v>
      </c>
      <c r="Q4">
        <f t="shared" si="4"/>
        <v>1.8288487174308219</v>
      </c>
    </row>
    <row r="5" spans="1:17" x14ac:dyDescent="0.25">
      <c r="A5" s="2"/>
      <c r="B5" s="2" t="s">
        <v>31</v>
      </c>
      <c r="C5" s="2" t="s">
        <v>313</v>
      </c>
      <c r="D5" s="2">
        <v>20</v>
      </c>
      <c r="E5" s="2">
        <v>30</v>
      </c>
      <c r="F5" s="2"/>
      <c r="G5" s="2">
        <v>0.13257321708025915</v>
      </c>
      <c r="H5" s="2">
        <v>0.47885571205007804</v>
      </c>
      <c r="I5" s="2">
        <v>1.6213656576496009</v>
      </c>
      <c r="J5" s="20">
        <f t="shared" si="0"/>
        <v>1417</v>
      </c>
      <c r="K5" s="20">
        <f t="shared" si="1"/>
        <v>10</v>
      </c>
      <c r="L5" s="20">
        <f t="shared" si="2"/>
        <v>141700</v>
      </c>
      <c r="M5">
        <f t="shared" si="5"/>
        <v>6.7853854397496055E-2</v>
      </c>
      <c r="N5">
        <f t="shared" si="6"/>
        <v>0.22974751368894844</v>
      </c>
      <c r="P5">
        <f t="shared" si="3"/>
        <v>0.18785624860272723</v>
      </c>
      <c r="Q5">
        <f t="shared" si="4"/>
        <v>1.8785624860272723</v>
      </c>
    </row>
    <row r="6" spans="1:17" x14ac:dyDescent="0.25">
      <c r="A6" s="2"/>
      <c r="B6" s="2" t="s">
        <v>31</v>
      </c>
      <c r="C6" s="2" t="s">
        <v>313</v>
      </c>
      <c r="D6" s="2">
        <v>30</v>
      </c>
      <c r="E6" s="2">
        <v>60</v>
      </c>
      <c r="F6" s="2"/>
      <c r="G6" s="2">
        <v>0.13022722932976882</v>
      </c>
      <c r="H6" s="2"/>
      <c r="I6" s="2">
        <v>6.4035877324804273</v>
      </c>
      <c r="J6" s="20">
        <f t="shared" si="0"/>
        <v>1341</v>
      </c>
      <c r="K6" s="20">
        <f t="shared" si="1"/>
        <v>30</v>
      </c>
      <c r="L6" s="20">
        <f t="shared" si="2"/>
        <v>402300</v>
      </c>
      <c r="M6">
        <f t="shared" si="5"/>
        <v>0</v>
      </c>
      <c r="N6">
        <f t="shared" si="6"/>
        <v>2.5761633447768757</v>
      </c>
      <c r="P6">
        <f t="shared" si="3"/>
        <v>0.17463471453121998</v>
      </c>
      <c r="Q6">
        <f t="shared" si="4"/>
        <v>5.2390414359365991</v>
      </c>
    </row>
    <row r="7" spans="1:17" x14ac:dyDescent="0.25">
      <c r="A7" s="2"/>
      <c r="B7" s="2" t="s">
        <v>31</v>
      </c>
      <c r="C7" s="2" t="s">
        <v>313</v>
      </c>
      <c r="D7" s="2">
        <v>60</v>
      </c>
      <c r="E7" s="2">
        <v>90</v>
      </c>
      <c r="F7" s="2"/>
      <c r="G7" s="2">
        <v>0.12164374590700731</v>
      </c>
      <c r="H7" s="2"/>
      <c r="I7" s="2">
        <v>4.8584075057301899</v>
      </c>
      <c r="J7" s="20">
        <f t="shared" si="0"/>
        <v>1391</v>
      </c>
      <c r="K7" s="20">
        <f t="shared" si="1"/>
        <v>30</v>
      </c>
      <c r="L7" s="20">
        <f t="shared" si="2"/>
        <v>417300</v>
      </c>
      <c r="M7">
        <f t="shared" si="5"/>
        <v>0</v>
      </c>
      <c r="N7">
        <f t="shared" si="6"/>
        <v>2.0274134521412082</v>
      </c>
      <c r="P7">
        <f t="shared" si="3"/>
        <v>0.16920645055664718</v>
      </c>
      <c r="Q7">
        <f t="shared" si="4"/>
        <v>5.0761935166994157</v>
      </c>
    </row>
    <row r="8" spans="1:17" x14ac:dyDescent="0.25">
      <c r="A8" s="2"/>
      <c r="B8" s="2" t="s">
        <v>31</v>
      </c>
      <c r="C8" s="2" t="s">
        <v>313</v>
      </c>
      <c r="D8" s="2">
        <v>90</v>
      </c>
      <c r="E8" s="2">
        <v>120</v>
      </c>
      <c r="F8" s="2"/>
      <c r="G8" s="2">
        <v>0.11377559950988972</v>
      </c>
      <c r="H8" s="2"/>
      <c r="I8" s="2">
        <v>1.3131473612812883</v>
      </c>
      <c r="J8" s="20">
        <f t="shared" si="0"/>
        <v>1400</v>
      </c>
      <c r="K8" s="20">
        <f t="shared" si="1"/>
        <v>30</v>
      </c>
      <c r="L8" s="20">
        <f t="shared" si="2"/>
        <v>420000</v>
      </c>
      <c r="M8">
        <f t="shared" si="5"/>
        <v>0</v>
      </c>
      <c r="N8">
        <f t="shared" si="6"/>
        <v>0.55152189173814103</v>
      </c>
      <c r="P8">
        <f t="shared" si="3"/>
        <v>0.1592858393138456</v>
      </c>
      <c r="Q8">
        <f t="shared" si="4"/>
        <v>4.7785751794153679</v>
      </c>
    </row>
    <row r="9" spans="1:17" x14ac:dyDescent="0.25">
      <c r="A9" s="2"/>
      <c r="B9" s="2" t="s">
        <v>31</v>
      </c>
      <c r="C9" s="2" t="s">
        <v>313</v>
      </c>
      <c r="D9" s="2">
        <v>120</v>
      </c>
      <c r="E9" s="2">
        <v>150</v>
      </c>
      <c r="F9" s="2"/>
      <c r="G9" s="2">
        <v>0.12350739618606295</v>
      </c>
      <c r="H9" s="2"/>
      <c r="I9" s="2">
        <v>1.7354414548802946</v>
      </c>
      <c r="J9" s="20">
        <f t="shared" si="0"/>
        <v>0</v>
      </c>
      <c r="K9" s="20">
        <f t="shared" si="1"/>
        <v>30</v>
      </c>
      <c r="L9" s="20">
        <f t="shared" si="2"/>
        <v>0</v>
      </c>
      <c r="M9">
        <f t="shared" si="5"/>
        <v>0</v>
      </c>
      <c r="N9">
        <f t="shared" si="6"/>
        <v>0</v>
      </c>
      <c r="P9">
        <f t="shared" si="3"/>
        <v>0</v>
      </c>
      <c r="Q9">
        <f t="shared" si="4"/>
        <v>0</v>
      </c>
    </row>
    <row r="10" spans="1:17" x14ac:dyDescent="0.25">
      <c r="A10" s="2"/>
      <c r="B10" s="2" t="s">
        <v>32</v>
      </c>
      <c r="C10" s="2" t="s">
        <v>317</v>
      </c>
      <c r="D10" s="2">
        <v>0</v>
      </c>
      <c r="E10" s="2">
        <v>10</v>
      </c>
      <c r="F10" s="2"/>
      <c r="G10" s="2">
        <v>0.12433955618175419</v>
      </c>
      <c r="H10" s="2">
        <v>0.57709052483268763</v>
      </c>
      <c r="I10" s="2">
        <v>5.0480993659739353</v>
      </c>
      <c r="J10" s="20">
        <f t="shared" ref="J10:J16" si="7">IF(E10=10, 1417, IF(E10=20, 1417, IF(E10=30, 1417, IF(E10=60, 1341, IF(E10=90, 1391, IF(E10=120, 1400, 0))))))</f>
        <v>1417</v>
      </c>
      <c r="K10" s="20">
        <f t="shared" ref="K10:K16" si="8">E10-D10</f>
        <v>10</v>
      </c>
      <c r="L10" s="20">
        <f t="shared" ref="L10:L16" si="9">(K10/100)*1000*J10</f>
        <v>141700</v>
      </c>
      <c r="M10">
        <f t="shared" ref="M10:M16" si="10">L10*H10*(1/1000000)</f>
        <v>8.1773727368791835E-2</v>
      </c>
      <c r="N10">
        <f t="shared" ref="N10:N16" si="11">$L10*I10*(1/1000000)</f>
        <v>0.71531568015850655</v>
      </c>
      <c r="O10">
        <v>9.9936744075889763</v>
      </c>
      <c r="P10">
        <f t="shared" ref="P10:P16" si="12">G10*(J10/1000)</f>
        <v>0.17618915110954569</v>
      </c>
      <c r="Q10">
        <f t="shared" ref="Q10:Q16" si="13">K10*P10</f>
        <v>1.7618915110954569</v>
      </c>
    </row>
    <row r="11" spans="1:17" x14ac:dyDescent="0.25">
      <c r="A11" s="2"/>
      <c r="B11" s="2" t="s">
        <v>32</v>
      </c>
      <c r="C11" s="2" t="s">
        <v>317</v>
      </c>
      <c r="D11" s="2">
        <v>10</v>
      </c>
      <c r="E11" s="2">
        <v>20</v>
      </c>
      <c r="F11" s="2"/>
      <c r="G11" s="2">
        <v>0.10500121388686581</v>
      </c>
      <c r="H11" s="2">
        <v>0.17329756413368944</v>
      </c>
      <c r="I11" s="2">
        <v>1.4826830996601121</v>
      </c>
      <c r="J11" s="20">
        <f t="shared" si="7"/>
        <v>1417</v>
      </c>
      <c r="K11" s="20">
        <f t="shared" si="8"/>
        <v>10</v>
      </c>
      <c r="L11" s="20">
        <f t="shared" si="9"/>
        <v>141700</v>
      </c>
      <c r="M11">
        <f t="shared" si="10"/>
        <v>2.4556264837743792E-2</v>
      </c>
      <c r="N11">
        <f t="shared" si="11"/>
        <v>0.21009619522183789</v>
      </c>
      <c r="P11">
        <f t="shared" si="12"/>
        <v>0.14878672007768887</v>
      </c>
      <c r="Q11">
        <f t="shared" si="13"/>
        <v>1.4878672007768887</v>
      </c>
    </row>
    <row r="12" spans="1:17" x14ac:dyDescent="0.25">
      <c r="A12" s="2"/>
      <c r="B12" s="2" t="s">
        <v>32</v>
      </c>
      <c r="C12" s="2" t="s">
        <v>317</v>
      </c>
      <c r="D12" s="2">
        <v>20</v>
      </c>
      <c r="E12" s="2">
        <v>30</v>
      </c>
      <c r="F12" s="2"/>
      <c r="G12" s="2">
        <v>9.6620046620046696E-2</v>
      </c>
      <c r="H12" s="2">
        <v>-0.10684842851592853</v>
      </c>
      <c r="I12" s="2">
        <v>1.3710659702797203</v>
      </c>
      <c r="J12" s="20">
        <f t="shared" si="7"/>
        <v>1417</v>
      </c>
      <c r="K12" s="20">
        <f t="shared" si="8"/>
        <v>10</v>
      </c>
      <c r="L12" s="20">
        <f t="shared" si="9"/>
        <v>141700</v>
      </c>
      <c r="M12">
        <f t="shared" si="10"/>
        <v>-1.5140422320707073E-2</v>
      </c>
      <c r="N12">
        <f t="shared" si="11"/>
        <v>0.19428004798863635</v>
      </c>
      <c r="P12">
        <f t="shared" si="12"/>
        <v>0.13691060606060618</v>
      </c>
      <c r="Q12">
        <f t="shared" si="13"/>
        <v>1.3691060606060619</v>
      </c>
    </row>
    <row r="13" spans="1:17" x14ac:dyDescent="0.25">
      <c r="A13" s="2"/>
      <c r="B13" s="2" t="s">
        <v>32</v>
      </c>
      <c r="C13" s="2" t="s">
        <v>317</v>
      </c>
      <c r="D13" s="2">
        <v>30</v>
      </c>
      <c r="E13" s="2">
        <v>60</v>
      </c>
      <c r="F13" s="2"/>
      <c r="G13" s="2">
        <v>8.8628762541806044E-2</v>
      </c>
      <c r="H13" s="2"/>
      <c r="I13" s="2">
        <v>1.3728071488294316</v>
      </c>
      <c r="J13" s="20">
        <f t="shared" si="7"/>
        <v>1341</v>
      </c>
      <c r="K13" s="20">
        <f t="shared" si="8"/>
        <v>30</v>
      </c>
      <c r="L13" s="20">
        <f t="shared" si="9"/>
        <v>402300</v>
      </c>
      <c r="M13">
        <f t="shared" si="10"/>
        <v>0</v>
      </c>
      <c r="N13">
        <f t="shared" si="11"/>
        <v>0.55228031597408034</v>
      </c>
      <c r="P13">
        <f t="shared" si="12"/>
        <v>0.1188511705685619</v>
      </c>
      <c r="Q13">
        <f t="shared" si="13"/>
        <v>3.5655351170568568</v>
      </c>
    </row>
    <row r="14" spans="1:17" x14ac:dyDescent="0.25">
      <c r="A14" s="2"/>
      <c r="B14" s="2" t="s">
        <v>33</v>
      </c>
      <c r="C14" s="2" t="s">
        <v>317</v>
      </c>
      <c r="D14" s="2">
        <v>60</v>
      </c>
      <c r="E14" s="2">
        <v>90</v>
      </c>
      <c r="F14" s="2"/>
      <c r="G14" s="2">
        <v>8.2624404580926403E-2</v>
      </c>
      <c r="H14" s="2"/>
      <c r="I14" s="2">
        <v>6.1697703804347839</v>
      </c>
      <c r="J14" s="20">
        <f t="shared" si="7"/>
        <v>1391</v>
      </c>
      <c r="K14" s="20">
        <f t="shared" si="8"/>
        <v>30</v>
      </c>
      <c r="L14" s="20">
        <f t="shared" si="9"/>
        <v>417300</v>
      </c>
      <c r="M14">
        <f t="shared" si="10"/>
        <v>0</v>
      </c>
      <c r="N14">
        <f t="shared" si="11"/>
        <v>2.5746451797554353</v>
      </c>
      <c r="P14">
        <f t="shared" si="12"/>
        <v>0.11493054677206863</v>
      </c>
      <c r="Q14">
        <f t="shared" si="13"/>
        <v>3.4479164031620586</v>
      </c>
    </row>
    <row r="15" spans="1:17" x14ac:dyDescent="0.25">
      <c r="A15" s="2"/>
      <c r="B15" s="2" t="s">
        <v>32</v>
      </c>
      <c r="C15" s="2" t="s">
        <v>317</v>
      </c>
      <c r="D15" s="2">
        <v>90</v>
      </c>
      <c r="E15" s="2">
        <v>120</v>
      </c>
      <c r="F15" s="2"/>
      <c r="G15" s="2">
        <v>3.954560068588573E-2</v>
      </c>
      <c r="H15" s="2"/>
      <c r="I15" s="2">
        <v>13.46635099667774</v>
      </c>
      <c r="J15" s="20">
        <f t="shared" si="7"/>
        <v>1400</v>
      </c>
      <c r="K15" s="20">
        <f t="shared" si="8"/>
        <v>30</v>
      </c>
      <c r="L15" s="20">
        <f t="shared" si="9"/>
        <v>420000</v>
      </c>
      <c r="M15">
        <f t="shared" si="10"/>
        <v>0</v>
      </c>
      <c r="N15">
        <f t="shared" si="11"/>
        <v>5.6558674186046503</v>
      </c>
      <c r="P15">
        <f t="shared" si="12"/>
        <v>5.5363840960240017E-2</v>
      </c>
      <c r="Q15">
        <f t="shared" si="13"/>
        <v>1.6609152288072004</v>
      </c>
    </row>
    <row r="16" spans="1:17" x14ac:dyDescent="0.25">
      <c r="A16" s="2"/>
      <c r="B16" s="2" t="s">
        <v>32</v>
      </c>
      <c r="C16" s="2" t="s">
        <v>317</v>
      </c>
      <c r="D16" s="2">
        <v>120</v>
      </c>
      <c r="E16" s="2">
        <v>150</v>
      </c>
      <c r="F16" s="2"/>
      <c r="G16" s="2">
        <v>5.6086461888509583E-2</v>
      </c>
      <c r="H16" s="2"/>
      <c r="I16" s="2">
        <v>26.608774896662869</v>
      </c>
      <c r="J16" s="20">
        <f t="shared" si="7"/>
        <v>0</v>
      </c>
      <c r="K16" s="20">
        <f t="shared" si="8"/>
        <v>30</v>
      </c>
      <c r="L16" s="20">
        <f t="shared" si="9"/>
        <v>0</v>
      </c>
      <c r="M16">
        <f t="shared" si="10"/>
        <v>0</v>
      </c>
      <c r="N16">
        <f t="shared" si="11"/>
        <v>0</v>
      </c>
      <c r="P16">
        <f t="shared" si="12"/>
        <v>0</v>
      </c>
      <c r="Q16">
        <f t="shared" si="13"/>
        <v>0</v>
      </c>
    </row>
    <row r="17" spans="1:17" x14ac:dyDescent="0.25">
      <c r="A17" s="2"/>
      <c r="B17" s="2" t="s">
        <v>34</v>
      </c>
      <c r="C17" s="2" t="s">
        <v>314</v>
      </c>
      <c r="D17" s="2">
        <v>0</v>
      </c>
      <c r="E17" s="2">
        <v>10</v>
      </c>
      <c r="F17" s="2">
        <v>2</v>
      </c>
      <c r="G17" s="2">
        <v>0.20192087811571</v>
      </c>
      <c r="H17" s="2">
        <v>1.9224621541276012</v>
      </c>
      <c r="I17" s="2">
        <v>4.2825579693574207</v>
      </c>
      <c r="J17" s="20">
        <f t="shared" ref="J17:J23" si="14">IF(E17=10, 1417, IF(E17=20, 1417, IF(E17=30, 1417, IF(E17=60, 1341, IF(E17=90, 1391, IF(E17=120, 1400, 0))))))</f>
        <v>1417</v>
      </c>
      <c r="K17" s="20">
        <f t="shared" ref="K17:K23" si="15">E17-D17</f>
        <v>10</v>
      </c>
      <c r="L17" s="20">
        <f t="shared" ref="L17:L23" si="16">(K17/100)*1000*J17</f>
        <v>141700</v>
      </c>
      <c r="M17">
        <f t="shared" ref="M17:M23" si="17">L17*H17*(1/1000000)</f>
        <v>0.27241288723988111</v>
      </c>
      <c r="N17">
        <f t="shared" ref="N17:N23" si="18">$L17*I17*(1/1000000)</f>
        <v>0.60683846425794641</v>
      </c>
      <c r="O17">
        <v>11.911152497087272</v>
      </c>
      <c r="P17">
        <f t="shared" ref="P17:P23" si="19">G17*(J17/1000)</f>
        <v>0.28612188428996105</v>
      </c>
      <c r="Q17">
        <f t="shared" ref="Q17:Q23" si="20">K17*P17</f>
        <v>2.8612188428996106</v>
      </c>
    </row>
    <row r="18" spans="1:17" x14ac:dyDescent="0.25">
      <c r="A18" s="2"/>
      <c r="B18" s="2" t="s">
        <v>34</v>
      </c>
      <c r="C18" s="2" t="s">
        <v>314</v>
      </c>
      <c r="D18" s="2">
        <v>10</v>
      </c>
      <c r="E18" s="2">
        <v>20</v>
      </c>
      <c r="F18" s="2"/>
      <c r="G18" s="2">
        <v>0.12638915049915256</v>
      </c>
      <c r="H18" s="2">
        <v>0.45304966409242181</v>
      </c>
      <c r="I18" s="2">
        <v>6.2559411062974837</v>
      </c>
      <c r="J18" s="20">
        <f t="shared" si="14"/>
        <v>1417</v>
      </c>
      <c r="K18" s="20">
        <f t="shared" si="15"/>
        <v>10</v>
      </c>
      <c r="L18" s="20">
        <f t="shared" si="16"/>
        <v>141700</v>
      </c>
      <c r="M18">
        <f t="shared" si="17"/>
        <v>6.419713740189617E-2</v>
      </c>
      <c r="N18">
        <f t="shared" si="18"/>
        <v>0.88646685476235343</v>
      </c>
      <c r="P18">
        <f t="shared" si="19"/>
        <v>0.17909342625729918</v>
      </c>
      <c r="Q18">
        <f t="shared" si="20"/>
        <v>1.7909342625729918</v>
      </c>
    </row>
    <row r="19" spans="1:17" x14ac:dyDescent="0.25">
      <c r="A19" s="2"/>
      <c r="B19" s="2" t="s">
        <v>34</v>
      </c>
      <c r="C19" s="2" t="s">
        <v>314</v>
      </c>
      <c r="D19" s="2">
        <v>20</v>
      </c>
      <c r="E19" s="2">
        <v>30</v>
      </c>
      <c r="F19" s="2"/>
      <c r="G19" s="2">
        <v>0.12253397632617281</v>
      </c>
      <c r="H19" s="2">
        <v>0.47517612889083727</v>
      </c>
      <c r="I19" s="2">
        <v>13.621715694870671</v>
      </c>
      <c r="J19" s="20">
        <f t="shared" si="14"/>
        <v>1417</v>
      </c>
      <c r="K19" s="20">
        <f t="shared" si="15"/>
        <v>10</v>
      </c>
      <c r="L19" s="20">
        <f t="shared" si="16"/>
        <v>141700</v>
      </c>
      <c r="M19">
        <f t="shared" si="17"/>
        <v>6.7332457463831638E-2</v>
      </c>
      <c r="N19">
        <f t="shared" si="18"/>
        <v>1.9301971139631742</v>
      </c>
      <c r="P19">
        <f t="shared" si="19"/>
        <v>0.17363064445418688</v>
      </c>
      <c r="Q19">
        <f t="shared" si="20"/>
        <v>1.7363064445418688</v>
      </c>
    </row>
    <row r="20" spans="1:17" x14ac:dyDescent="0.25">
      <c r="A20" s="2"/>
      <c r="B20" s="2" t="s">
        <v>34</v>
      </c>
      <c r="C20" s="2" t="s">
        <v>314</v>
      </c>
      <c r="D20" s="2">
        <v>30</v>
      </c>
      <c r="E20" s="2">
        <v>60</v>
      </c>
      <c r="F20" s="2"/>
      <c r="G20" s="2">
        <v>0.12559241706161134</v>
      </c>
      <c r="H20" s="2"/>
      <c r="I20" s="2">
        <v>6.5395315955766202</v>
      </c>
      <c r="J20" s="20">
        <f t="shared" si="14"/>
        <v>1341</v>
      </c>
      <c r="K20" s="20">
        <f t="shared" si="15"/>
        <v>30</v>
      </c>
      <c r="L20" s="20">
        <f t="shared" si="16"/>
        <v>402300</v>
      </c>
      <c r="M20">
        <f t="shared" si="17"/>
        <v>0</v>
      </c>
      <c r="N20">
        <f t="shared" si="18"/>
        <v>2.6308535609004742</v>
      </c>
      <c r="P20">
        <f t="shared" si="19"/>
        <v>0.16841943127962081</v>
      </c>
      <c r="Q20">
        <f t="shared" si="20"/>
        <v>5.0525829383886238</v>
      </c>
    </row>
    <row r="21" spans="1:17" x14ac:dyDescent="0.25">
      <c r="A21" s="2"/>
      <c r="B21" s="2" t="s">
        <v>34</v>
      </c>
      <c r="C21" s="2" t="s">
        <v>314</v>
      </c>
      <c r="D21" s="2">
        <v>60</v>
      </c>
      <c r="E21" s="2">
        <v>90</v>
      </c>
      <c r="F21" s="2"/>
      <c r="G21" s="2">
        <v>0.12440570522979401</v>
      </c>
      <c r="H21" s="2"/>
      <c r="I21" s="2">
        <v>3.6118815372424722</v>
      </c>
      <c r="J21" s="20">
        <f t="shared" si="14"/>
        <v>1391</v>
      </c>
      <c r="K21" s="20">
        <f t="shared" si="15"/>
        <v>30</v>
      </c>
      <c r="L21" s="20">
        <f t="shared" si="16"/>
        <v>417300</v>
      </c>
      <c r="M21">
        <f t="shared" si="17"/>
        <v>0</v>
      </c>
      <c r="N21">
        <f t="shared" si="18"/>
        <v>1.5072381654912836</v>
      </c>
      <c r="P21">
        <f t="shared" si="19"/>
        <v>0.17304833597464347</v>
      </c>
      <c r="Q21">
        <f t="shared" si="20"/>
        <v>5.1914500792393046</v>
      </c>
    </row>
    <row r="22" spans="1:17" x14ac:dyDescent="0.25">
      <c r="A22" s="2"/>
      <c r="B22" s="2" t="s">
        <v>34</v>
      </c>
      <c r="C22" s="2" t="s">
        <v>314</v>
      </c>
      <c r="D22" s="2">
        <v>90</v>
      </c>
      <c r="E22" s="2">
        <v>120</v>
      </c>
      <c r="F22" s="2"/>
      <c r="G22" s="2">
        <v>8.0502608880843388E-2</v>
      </c>
      <c r="H22" s="2"/>
      <c r="I22" s="2">
        <v>9.3943234657295971</v>
      </c>
      <c r="J22" s="20">
        <f t="shared" si="14"/>
        <v>1400</v>
      </c>
      <c r="K22" s="20">
        <f t="shared" si="15"/>
        <v>30</v>
      </c>
      <c r="L22" s="20">
        <f t="shared" si="16"/>
        <v>420000</v>
      </c>
      <c r="M22">
        <f t="shared" si="17"/>
        <v>0</v>
      </c>
      <c r="N22">
        <f t="shared" si="18"/>
        <v>3.9456158556064307</v>
      </c>
      <c r="P22">
        <f t="shared" si="19"/>
        <v>0.11270365243318073</v>
      </c>
      <c r="Q22">
        <f t="shared" si="20"/>
        <v>3.3811095729954217</v>
      </c>
    </row>
    <row r="23" spans="1:17" x14ac:dyDescent="0.25">
      <c r="A23" s="2"/>
      <c r="B23" s="2" t="s">
        <v>34</v>
      </c>
      <c r="C23" s="2" t="s">
        <v>314</v>
      </c>
      <c r="D23" s="2">
        <v>120</v>
      </c>
      <c r="E23" s="2">
        <v>150</v>
      </c>
      <c r="F23" s="2"/>
      <c r="G23" s="2">
        <v>0.11391612768620892</v>
      </c>
      <c r="H23" s="2"/>
      <c r="I23" s="2">
        <v>24.65172396811322</v>
      </c>
      <c r="J23" s="20">
        <f t="shared" si="14"/>
        <v>0</v>
      </c>
      <c r="K23" s="20">
        <f t="shared" si="15"/>
        <v>30</v>
      </c>
      <c r="L23" s="20">
        <f t="shared" si="16"/>
        <v>0</v>
      </c>
      <c r="M23">
        <f t="shared" si="17"/>
        <v>0</v>
      </c>
      <c r="N23">
        <f t="shared" si="18"/>
        <v>0</v>
      </c>
      <c r="P23">
        <f t="shared" si="19"/>
        <v>0</v>
      </c>
      <c r="Q23">
        <f t="shared" si="20"/>
        <v>0</v>
      </c>
    </row>
    <row r="24" spans="1:17" x14ac:dyDescent="0.25">
      <c r="A24" s="2"/>
      <c r="B24" s="2" t="s">
        <v>35</v>
      </c>
      <c r="C24" s="2" t="s">
        <v>318</v>
      </c>
      <c r="D24" s="2">
        <v>0</v>
      </c>
      <c r="E24" s="2">
        <v>10</v>
      </c>
      <c r="F24" s="2"/>
      <c r="G24" s="2">
        <v>0.10533221996898499</v>
      </c>
      <c r="H24" s="2">
        <v>2.6435120720505778</v>
      </c>
      <c r="I24" s="2">
        <v>7.6787395125054658</v>
      </c>
      <c r="J24" s="20">
        <f t="shared" ref="J24:J30" si="21">IF(E24=10, 1417, IF(E24=20, 1417, IF(E24=30, 1417, IF(E24=60, 1341, IF(E24=90, 1391, IF(E24=120, 1400, 0))))))</f>
        <v>1417</v>
      </c>
      <c r="K24" s="20">
        <f t="shared" ref="K24:K30" si="22">E24-D24</f>
        <v>10</v>
      </c>
      <c r="L24" s="20">
        <f t="shared" ref="L24:L30" si="23">(K24/100)*1000*J24</f>
        <v>141700</v>
      </c>
      <c r="M24">
        <f t="shared" ref="M24:M30" si="24">L24*H24*(1/1000000)</f>
        <v>0.37458566060956688</v>
      </c>
      <c r="N24">
        <f t="shared" ref="N24:N30" si="25">$L24*I24*(1/1000000)</f>
        <v>1.0880773889220245</v>
      </c>
      <c r="O24">
        <v>15.266729242484018</v>
      </c>
      <c r="P24">
        <f t="shared" ref="P24:P30" si="26">G24*(J24/1000)</f>
        <v>0.14925575569605173</v>
      </c>
      <c r="Q24">
        <f t="shared" ref="Q24:Q30" si="27">K24*P24</f>
        <v>1.4925575569605174</v>
      </c>
    </row>
    <row r="25" spans="1:17" x14ac:dyDescent="0.25">
      <c r="A25" s="2"/>
      <c r="B25" s="2" t="s">
        <v>35</v>
      </c>
      <c r="C25" s="2" t="s">
        <v>318</v>
      </c>
      <c r="D25" s="2">
        <v>10</v>
      </c>
      <c r="E25" s="2">
        <v>20</v>
      </c>
      <c r="F25" s="2"/>
      <c r="G25" s="2">
        <v>0.18063976583734059</v>
      </c>
      <c r="H25" s="2">
        <v>0.98429461983413502</v>
      </c>
      <c r="I25" s="2">
        <v>2.6861553174437249</v>
      </c>
      <c r="J25" s="20">
        <f t="shared" si="21"/>
        <v>1417</v>
      </c>
      <c r="K25" s="20">
        <f t="shared" si="22"/>
        <v>10</v>
      </c>
      <c r="L25" s="20">
        <f t="shared" si="23"/>
        <v>141700</v>
      </c>
      <c r="M25">
        <f t="shared" si="24"/>
        <v>0.13947454763049694</v>
      </c>
      <c r="N25">
        <f t="shared" si="25"/>
        <v>0.38062820848177581</v>
      </c>
      <c r="P25">
        <f t="shared" si="26"/>
        <v>0.2559665481915116</v>
      </c>
      <c r="Q25">
        <f t="shared" si="27"/>
        <v>2.5596654819151161</v>
      </c>
    </row>
    <row r="26" spans="1:17" x14ac:dyDescent="0.25">
      <c r="A26" s="2"/>
      <c r="B26" s="2" t="s">
        <v>35</v>
      </c>
      <c r="C26" s="2" t="s">
        <v>318</v>
      </c>
      <c r="D26" s="2">
        <v>20</v>
      </c>
      <c r="E26" s="2">
        <v>30</v>
      </c>
      <c r="F26" s="2"/>
      <c r="G26" s="2">
        <v>0.15931664680174804</v>
      </c>
      <c r="H26" s="2">
        <v>0.34230046351476617</v>
      </c>
      <c r="I26" s="2">
        <v>8.7306577406965946</v>
      </c>
      <c r="J26" s="20">
        <f t="shared" si="21"/>
        <v>1417</v>
      </c>
      <c r="K26" s="20">
        <f t="shared" si="22"/>
        <v>10</v>
      </c>
      <c r="L26" s="20">
        <f t="shared" si="23"/>
        <v>141700</v>
      </c>
      <c r="M26">
        <f t="shared" si="24"/>
        <v>4.850397568004236E-2</v>
      </c>
      <c r="N26">
        <f t="shared" si="25"/>
        <v>1.2371342018567073</v>
      </c>
      <c r="P26">
        <f t="shared" si="26"/>
        <v>0.22575168851807698</v>
      </c>
      <c r="Q26">
        <f t="shared" si="27"/>
        <v>2.2575168851807699</v>
      </c>
    </row>
    <row r="27" spans="1:17" x14ac:dyDescent="0.25">
      <c r="A27" s="2"/>
      <c r="B27" s="2" t="s">
        <v>35</v>
      </c>
      <c r="C27" s="2" t="s">
        <v>318</v>
      </c>
      <c r="D27" s="2">
        <v>30</v>
      </c>
      <c r="E27" s="2">
        <v>60</v>
      </c>
      <c r="F27" s="2"/>
      <c r="G27" s="2">
        <v>0.13596566523605152</v>
      </c>
      <c r="H27" s="2"/>
      <c r="I27" s="2">
        <v>13.437409639484979</v>
      </c>
      <c r="J27" s="20">
        <f t="shared" si="21"/>
        <v>1341</v>
      </c>
      <c r="K27" s="20">
        <f t="shared" si="22"/>
        <v>30</v>
      </c>
      <c r="L27" s="20">
        <f t="shared" si="23"/>
        <v>402300</v>
      </c>
      <c r="M27">
        <f t="shared" si="24"/>
        <v>0</v>
      </c>
      <c r="N27">
        <f t="shared" si="25"/>
        <v>5.4058698979648065</v>
      </c>
      <c r="P27">
        <f t="shared" si="26"/>
        <v>0.18232995708154509</v>
      </c>
      <c r="Q27">
        <f t="shared" si="27"/>
        <v>5.4698987124463532</v>
      </c>
    </row>
    <row r="28" spans="1:17" x14ac:dyDescent="0.25">
      <c r="A28" s="2"/>
      <c r="B28" s="2" t="s">
        <v>35</v>
      </c>
      <c r="C28" s="2" t="s">
        <v>318</v>
      </c>
      <c r="D28" s="2">
        <v>60</v>
      </c>
      <c r="E28" s="2">
        <v>90</v>
      </c>
      <c r="F28" s="2"/>
      <c r="G28" s="2">
        <v>0.11511585141596184</v>
      </c>
      <c r="H28" s="2"/>
      <c r="I28" s="2">
        <v>8.7596062645580499</v>
      </c>
      <c r="J28" s="20">
        <f t="shared" si="21"/>
        <v>1391</v>
      </c>
      <c r="K28" s="20">
        <f t="shared" si="22"/>
        <v>30</v>
      </c>
      <c r="L28" s="20">
        <f t="shared" si="23"/>
        <v>417300</v>
      </c>
      <c r="M28">
        <f t="shared" si="24"/>
        <v>0</v>
      </c>
      <c r="N28">
        <f t="shared" si="25"/>
        <v>3.6553836942000739</v>
      </c>
      <c r="P28">
        <f t="shared" si="26"/>
        <v>0.16012614931960292</v>
      </c>
      <c r="Q28">
        <f t="shared" si="27"/>
        <v>4.8037844795880877</v>
      </c>
    </row>
    <row r="29" spans="1:17" x14ac:dyDescent="0.25">
      <c r="A29" s="2"/>
      <c r="B29" s="2" t="s">
        <v>35</v>
      </c>
      <c r="C29" s="2" t="s">
        <v>318</v>
      </c>
      <c r="D29" s="2">
        <v>90</v>
      </c>
      <c r="E29" s="2">
        <v>120</v>
      </c>
      <c r="F29" s="2"/>
      <c r="G29" s="2">
        <v>6.6936299292214119E-2</v>
      </c>
      <c r="H29" s="2"/>
      <c r="I29" s="2">
        <v>6.9930277789012463</v>
      </c>
      <c r="J29" s="20">
        <f t="shared" si="21"/>
        <v>1400</v>
      </c>
      <c r="K29" s="20">
        <f t="shared" si="22"/>
        <v>30</v>
      </c>
      <c r="L29" s="20">
        <f t="shared" si="23"/>
        <v>420000</v>
      </c>
      <c r="M29">
        <f t="shared" si="24"/>
        <v>0</v>
      </c>
      <c r="N29">
        <f t="shared" si="25"/>
        <v>2.9370716671385231</v>
      </c>
      <c r="P29">
        <f t="shared" si="26"/>
        <v>9.3710819009099763E-2</v>
      </c>
      <c r="Q29">
        <f t="shared" si="27"/>
        <v>2.8113245702729928</v>
      </c>
    </row>
    <row r="30" spans="1:17" x14ac:dyDescent="0.25">
      <c r="A30" s="2"/>
      <c r="B30" s="2" t="s">
        <v>35</v>
      </c>
      <c r="C30" s="2" t="s">
        <v>318</v>
      </c>
      <c r="D30" s="2">
        <v>120</v>
      </c>
      <c r="E30" s="2">
        <v>150</v>
      </c>
      <c r="F30" s="2"/>
      <c r="G30" s="2">
        <v>9.1034008931638571E-2</v>
      </c>
      <c r="H30" s="2"/>
      <c r="I30" s="2">
        <v>7.9742644566586502</v>
      </c>
      <c r="J30" s="20">
        <f t="shared" si="21"/>
        <v>0</v>
      </c>
      <c r="K30" s="20">
        <f t="shared" si="22"/>
        <v>30</v>
      </c>
      <c r="L30" s="20">
        <f t="shared" si="23"/>
        <v>0</v>
      </c>
      <c r="M30">
        <f t="shared" si="24"/>
        <v>0</v>
      </c>
      <c r="N30">
        <f t="shared" si="25"/>
        <v>0</v>
      </c>
      <c r="P30">
        <f t="shared" si="26"/>
        <v>0</v>
      </c>
      <c r="Q30">
        <f t="shared" si="27"/>
        <v>0</v>
      </c>
    </row>
    <row r="31" spans="1:17" x14ac:dyDescent="0.25">
      <c r="A31" s="2"/>
      <c r="B31" s="2" t="s">
        <v>36</v>
      </c>
      <c r="C31" s="2" t="s">
        <v>315</v>
      </c>
      <c r="D31" s="2">
        <v>0</v>
      </c>
      <c r="E31" s="2">
        <v>10</v>
      </c>
      <c r="F31" s="2">
        <v>3</v>
      </c>
      <c r="G31" s="2">
        <v>0.13468192706947038</v>
      </c>
      <c r="H31" s="2">
        <v>2.8744806428001066</v>
      </c>
      <c r="I31" s="2">
        <v>2.6743878094224121</v>
      </c>
      <c r="J31" s="20">
        <f t="shared" ref="J31:J37" si="28">IF(E31=10, 1417, IF(E31=20, 1417, IF(E31=30, 1417, IF(E31=60, 1341, IF(E31=90, 1391, IF(E31=120, 1400, 0))))))</f>
        <v>1417</v>
      </c>
      <c r="K31" s="20">
        <f t="shared" ref="K31:K37" si="29">E31-D31</f>
        <v>10</v>
      </c>
      <c r="L31" s="20">
        <f t="shared" ref="L31:L37" si="30">(K31/100)*1000*J31</f>
        <v>141700</v>
      </c>
      <c r="M31">
        <f t="shared" ref="M31:M37" si="31">L31*H31*(1/1000000)</f>
        <v>0.40731390708477511</v>
      </c>
      <c r="N31">
        <f t="shared" ref="N31:N37" si="32">$L31*I31*(1/1000000)</f>
        <v>0.37896075259515577</v>
      </c>
      <c r="O31">
        <v>7.366639641032064</v>
      </c>
      <c r="P31">
        <f t="shared" ref="P31:P37" si="33">G31*(J31/1000)</f>
        <v>0.19084429065743955</v>
      </c>
      <c r="Q31">
        <f t="shared" ref="Q31:Q37" si="34">K31*P31</f>
        <v>1.9084429065743955</v>
      </c>
    </row>
    <row r="32" spans="1:17" x14ac:dyDescent="0.25">
      <c r="A32" s="2"/>
      <c r="B32" s="2" t="s">
        <v>36</v>
      </c>
      <c r="C32" s="2" t="s">
        <v>315</v>
      </c>
      <c r="D32" s="2">
        <v>10</v>
      </c>
      <c r="E32" s="2">
        <v>20</v>
      </c>
      <c r="F32" s="2"/>
      <c r="G32" s="2">
        <v>0.14430107526881739</v>
      </c>
      <c r="H32" s="2">
        <v>0.40771444444444449</v>
      </c>
      <c r="I32" s="2">
        <v>0.67788666666666675</v>
      </c>
      <c r="J32" s="20">
        <f t="shared" si="28"/>
        <v>1417</v>
      </c>
      <c r="K32" s="20">
        <f t="shared" si="29"/>
        <v>10</v>
      </c>
      <c r="L32" s="20">
        <f t="shared" si="30"/>
        <v>141700</v>
      </c>
      <c r="M32">
        <f t="shared" si="31"/>
        <v>5.7773136777777782E-2</v>
      </c>
      <c r="N32">
        <f t="shared" si="32"/>
        <v>9.6056540666666676E-2</v>
      </c>
      <c r="P32">
        <f t="shared" si="33"/>
        <v>0.20447462365591423</v>
      </c>
      <c r="Q32">
        <f t="shared" si="34"/>
        <v>2.0447462365591424</v>
      </c>
    </row>
    <row r="33" spans="1:17" x14ac:dyDescent="0.25">
      <c r="B33" t="s">
        <v>36</v>
      </c>
      <c r="C33" s="2" t="s">
        <v>315</v>
      </c>
      <c r="D33">
        <v>20</v>
      </c>
      <c r="E33">
        <v>30</v>
      </c>
      <c r="G33">
        <v>0.13698215905654676</v>
      </c>
      <c r="H33">
        <v>0.51668722910996878</v>
      </c>
      <c r="I33">
        <v>4.4064646709001112</v>
      </c>
      <c r="J33" s="20">
        <f t="shared" si="28"/>
        <v>1417</v>
      </c>
      <c r="K33" s="20">
        <f t="shared" si="29"/>
        <v>10</v>
      </c>
      <c r="L33" s="20">
        <f t="shared" si="30"/>
        <v>141700</v>
      </c>
      <c r="M33">
        <f t="shared" si="31"/>
        <v>7.3214580364882584E-2</v>
      </c>
      <c r="N33">
        <f t="shared" si="32"/>
        <v>0.62439604386654579</v>
      </c>
      <c r="P33">
        <f t="shared" si="33"/>
        <v>0.19410371938312676</v>
      </c>
      <c r="Q33">
        <f t="shared" si="34"/>
        <v>1.9410371938312676</v>
      </c>
    </row>
    <row r="34" spans="1:17" x14ac:dyDescent="0.25">
      <c r="B34" t="s">
        <v>36</v>
      </c>
      <c r="C34" s="2" t="s">
        <v>315</v>
      </c>
      <c r="D34">
        <v>30</v>
      </c>
      <c r="E34">
        <v>60</v>
      </c>
      <c r="G34">
        <v>0.13696612665684854</v>
      </c>
      <c r="I34">
        <v>4.4015154639175265</v>
      </c>
      <c r="J34" s="20">
        <f t="shared" si="28"/>
        <v>1341</v>
      </c>
      <c r="K34" s="20">
        <f t="shared" si="29"/>
        <v>30</v>
      </c>
      <c r="L34" s="20">
        <f t="shared" si="30"/>
        <v>402300</v>
      </c>
      <c r="M34">
        <f t="shared" si="31"/>
        <v>0</v>
      </c>
      <c r="N34">
        <f t="shared" si="32"/>
        <v>1.7707296711340208</v>
      </c>
      <c r="P34">
        <f t="shared" si="33"/>
        <v>0.18367157584683388</v>
      </c>
      <c r="Q34">
        <f t="shared" si="34"/>
        <v>5.5101472754050169</v>
      </c>
    </row>
    <row r="35" spans="1:17" x14ac:dyDescent="0.25">
      <c r="B35" t="s">
        <v>36</v>
      </c>
      <c r="C35" s="2" t="s">
        <v>315</v>
      </c>
      <c r="D35">
        <v>60</v>
      </c>
      <c r="E35">
        <v>90</v>
      </c>
      <c r="G35">
        <v>0.1350424264307635</v>
      </c>
      <c r="I35">
        <v>3.575323614370824</v>
      </c>
      <c r="J35" s="20">
        <f t="shared" si="28"/>
        <v>1391</v>
      </c>
      <c r="K35" s="20">
        <f t="shared" si="29"/>
        <v>30</v>
      </c>
      <c r="L35" s="20">
        <f t="shared" si="30"/>
        <v>417300</v>
      </c>
      <c r="M35">
        <f t="shared" si="31"/>
        <v>0</v>
      </c>
      <c r="N35">
        <f t="shared" si="32"/>
        <v>1.4919825442769448</v>
      </c>
      <c r="P35">
        <f t="shared" si="33"/>
        <v>0.18784401516519203</v>
      </c>
      <c r="Q35">
        <f t="shared" si="34"/>
        <v>5.6353204549557612</v>
      </c>
    </row>
    <row r="36" spans="1:17" x14ac:dyDescent="0.25">
      <c r="B36" t="s">
        <v>36</v>
      </c>
      <c r="C36" t="s">
        <v>315</v>
      </c>
      <c r="D36">
        <v>90</v>
      </c>
      <c r="E36">
        <v>120</v>
      </c>
      <c r="G36">
        <v>0.13436249285305912</v>
      </c>
      <c r="I36">
        <v>5.8719344387268926</v>
      </c>
      <c r="J36" s="20">
        <f t="shared" si="28"/>
        <v>1400</v>
      </c>
      <c r="K36" s="20">
        <f t="shared" si="29"/>
        <v>30</v>
      </c>
      <c r="L36" s="20">
        <f t="shared" si="30"/>
        <v>420000</v>
      </c>
      <c r="M36">
        <f t="shared" si="31"/>
        <v>0</v>
      </c>
      <c r="N36">
        <f t="shared" si="32"/>
        <v>2.4662124642652947</v>
      </c>
      <c r="P36">
        <f t="shared" si="33"/>
        <v>0.18810748999428276</v>
      </c>
      <c r="Q36">
        <f t="shared" si="34"/>
        <v>5.6432246998284823</v>
      </c>
    </row>
    <row r="37" spans="1:17" x14ac:dyDescent="0.25">
      <c r="B37" t="s">
        <v>36</v>
      </c>
      <c r="C37" s="2" t="s">
        <v>315</v>
      </c>
      <c r="D37">
        <v>120</v>
      </c>
      <c r="E37">
        <v>150</v>
      </c>
      <c r="G37">
        <v>0.14482758620689651</v>
      </c>
      <c r="I37">
        <v>5.3474574712643692</v>
      </c>
      <c r="J37" s="20">
        <f t="shared" si="28"/>
        <v>0</v>
      </c>
      <c r="K37" s="20">
        <f t="shared" si="29"/>
        <v>30</v>
      </c>
      <c r="L37" s="20">
        <f t="shared" si="30"/>
        <v>0</v>
      </c>
      <c r="M37">
        <f t="shared" si="31"/>
        <v>0</v>
      </c>
      <c r="N37">
        <f t="shared" si="32"/>
        <v>0</v>
      </c>
      <c r="P37">
        <f t="shared" si="33"/>
        <v>0</v>
      </c>
      <c r="Q37">
        <f t="shared" si="34"/>
        <v>0</v>
      </c>
    </row>
    <row r="38" spans="1:17" x14ac:dyDescent="0.25">
      <c r="A38" s="20"/>
      <c r="B38" s="20" t="s">
        <v>37</v>
      </c>
      <c r="C38" t="s">
        <v>319</v>
      </c>
      <c r="D38" s="20">
        <v>0</v>
      </c>
      <c r="E38" s="20">
        <v>10</v>
      </c>
      <c r="F38" s="20"/>
      <c r="G38" s="20">
        <v>0.13426604987024718</v>
      </c>
      <c r="H38" s="20">
        <v>1.415098062168566</v>
      </c>
      <c r="I38" s="20">
        <v>5.4922232878257935</v>
      </c>
      <c r="J38" s="20">
        <f t="shared" ref="J38:J44" si="35">IF(E38=10, 1417, IF(E38=20, 1417, IF(E38=30, 1417, IF(E38=60, 1341, IF(E38=90, 1391, IF(E38=120, 1400, 0))))))</f>
        <v>1417</v>
      </c>
      <c r="K38" s="20">
        <f t="shared" ref="K38:K44" si="36">E38-D38</f>
        <v>10</v>
      </c>
      <c r="L38" s="20">
        <f t="shared" ref="L38:L44" si="37">(K38/100)*1000*J38</f>
        <v>141700</v>
      </c>
      <c r="M38">
        <f t="shared" ref="M38:M44" si="38">L38*H38*(1/1000000)</f>
        <v>0.20051939540928582</v>
      </c>
      <c r="N38">
        <f t="shared" ref="N38:N44" si="39">$L38*I38*(1/1000000)</f>
        <v>0.77824803988491498</v>
      </c>
      <c r="O38">
        <v>14.91823211187155</v>
      </c>
      <c r="P38">
        <f t="shared" ref="P38:P44" si="40">G38*(J38/1000)</f>
        <v>0.19025499266614027</v>
      </c>
      <c r="Q38">
        <f t="shared" ref="Q38:Q44" si="41">K38*P38</f>
        <v>1.9025499266614028</v>
      </c>
    </row>
    <row r="39" spans="1:17" x14ac:dyDescent="0.25">
      <c r="B39" t="s">
        <v>37</v>
      </c>
      <c r="C39" t="s">
        <v>319</v>
      </c>
      <c r="D39">
        <v>10</v>
      </c>
      <c r="E39">
        <v>20</v>
      </c>
      <c r="G39">
        <v>0.18619844834626356</v>
      </c>
      <c r="H39">
        <v>0.64108649789029515</v>
      </c>
      <c r="I39">
        <v>2.6961533755274254</v>
      </c>
      <c r="J39" s="20">
        <f t="shared" si="35"/>
        <v>1417</v>
      </c>
      <c r="K39" s="20">
        <f t="shared" si="36"/>
        <v>10</v>
      </c>
      <c r="L39" s="20">
        <f t="shared" si="37"/>
        <v>141700</v>
      </c>
      <c r="M39">
        <f t="shared" si="38"/>
        <v>9.0841956751054817E-2</v>
      </c>
      <c r="N39">
        <f t="shared" si="39"/>
        <v>0.38204493331223616</v>
      </c>
      <c r="P39">
        <f t="shared" si="40"/>
        <v>0.26384320130665545</v>
      </c>
      <c r="Q39">
        <f t="shared" si="41"/>
        <v>2.6384320130665544</v>
      </c>
    </row>
    <row r="40" spans="1:17" x14ac:dyDescent="0.25">
      <c r="B40" t="s">
        <v>37</v>
      </c>
      <c r="C40" t="s">
        <v>319</v>
      </c>
      <c r="D40">
        <v>20</v>
      </c>
      <c r="E40">
        <v>30</v>
      </c>
      <c r="G40">
        <v>0.15917681646367068</v>
      </c>
      <c r="H40">
        <v>0.6336131877362452</v>
      </c>
      <c r="I40">
        <v>1.8544411171776565</v>
      </c>
      <c r="J40" s="20">
        <f t="shared" si="35"/>
        <v>1417</v>
      </c>
      <c r="K40" s="20">
        <f t="shared" si="36"/>
        <v>10</v>
      </c>
      <c r="L40" s="20">
        <f t="shared" si="37"/>
        <v>141700</v>
      </c>
      <c r="M40">
        <f t="shared" si="38"/>
        <v>8.9782988702225952E-2</v>
      </c>
      <c r="N40">
        <f t="shared" si="39"/>
        <v>0.26277430630407395</v>
      </c>
      <c r="P40">
        <f t="shared" si="40"/>
        <v>0.22555354892902135</v>
      </c>
      <c r="Q40">
        <f t="shared" si="41"/>
        <v>2.2555354892902137</v>
      </c>
    </row>
    <row r="41" spans="1:17" x14ac:dyDescent="0.25">
      <c r="B41" t="s">
        <v>37</v>
      </c>
      <c r="C41" s="20" t="s">
        <v>319</v>
      </c>
      <c r="D41">
        <v>30</v>
      </c>
      <c r="E41">
        <v>60</v>
      </c>
      <c r="G41">
        <v>0.14771024146544554</v>
      </c>
      <c r="I41">
        <v>4.7114445018040518</v>
      </c>
      <c r="J41" s="20">
        <f t="shared" si="35"/>
        <v>1341</v>
      </c>
      <c r="K41" s="20">
        <f t="shared" si="36"/>
        <v>30</v>
      </c>
      <c r="L41" s="20">
        <f t="shared" si="37"/>
        <v>402300</v>
      </c>
      <c r="M41">
        <f t="shared" si="38"/>
        <v>0</v>
      </c>
      <c r="N41">
        <f t="shared" si="39"/>
        <v>1.89541412307577</v>
      </c>
      <c r="P41">
        <f t="shared" si="40"/>
        <v>0.19807943380516246</v>
      </c>
      <c r="Q41">
        <f t="shared" si="41"/>
        <v>5.9423830141548741</v>
      </c>
    </row>
    <row r="42" spans="1:17" x14ac:dyDescent="0.25">
      <c r="B42" t="s">
        <v>37</v>
      </c>
      <c r="C42" t="s">
        <v>319</v>
      </c>
      <c r="D42">
        <v>60</v>
      </c>
      <c r="E42">
        <v>90</v>
      </c>
      <c r="G42">
        <v>0.12499999999999994</v>
      </c>
      <c r="I42">
        <v>6.3991812500000016</v>
      </c>
      <c r="J42" s="20">
        <f t="shared" si="35"/>
        <v>1391</v>
      </c>
      <c r="K42" s="20">
        <f t="shared" si="36"/>
        <v>30</v>
      </c>
      <c r="L42" s="20">
        <f t="shared" si="37"/>
        <v>417300</v>
      </c>
      <c r="M42">
        <f t="shared" si="38"/>
        <v>0</v>
      </c>
      <c r="N42">
        <f t="shared" si="39"/>
        <v>2.6703783356250006</v>
      </c>
      <c r="P42">
        <f t="shared" si="40"/>
        <v>0.17387499999999992</v>
      </c>
      <c r="Q42">
        <f t="shared" si="41"/>
        <v>5.2162499999999978</v>
      </c>
    </row>
    <row r="43" spans="1:17" x14ac:dyDescent="0.25">
      <c r="B43" t="s">
        <v>37</v>
      </c>
      <c r="C43" t="s">
        <v>319</v>
      </c>
      <c r="D43">
        <v>90</v>
      </c>
      <c r="E43">
        <v>120</v>
      </c>
      <c r="G43">
        <v>9.003530796390749E-2</v>
      </c>
      <c r="I43">
        <v>20.352923887635683</v>
      </c>
      <c r="J43" s="20">
        <f t="shared" si="35"/>
        <v>1400</v>
      </c>
      <c r="K43" s="20">
        <f t="shared" si="36"/>
        <v>30</v>
      </c>
      <c r="L43" s="20">
        <f t="shared" si="37"/>
        <v>420000</v>
      </c>
      <c r="M43">
        <f t="shared" si="38"/>
        <v>0</v>
      </c>
      <c r="N43">
        <f t="shared" si="39"/>
        <v>8.5482280328069873</v>
      </c>
      <c r="P43">
        <f t="shared" si="40"/>
        <v>0.12604943114947048</v>
      </c>
      <c r="Q43">
        <f t="shared" si="41"/>
        <v>3.7814829344841145</v>
      </c>
    </row>
    <row r="44" spans="1:17" x14ac:dyDescent="0.25">
      <c r="B44" t="s">
        <v>37</v>
      </c>
      <c r="C44" t="s">
        <v>319</v>
      </c>
      <c r="D44">
        <v>120</v>
      </c>
      <c r="E44">
        <v>150</v>
      </c>
      <c r="G44">
        <v>9.4540407156076423E-2</v>
      </c>
      <c r="I44">
        <v>15.87258120244705</v>
      </c>
      <c r="J44" s="20">
        <f t="shared" si="35"/>
        <v>0</v>
      </c>
      <c r="K44" s="20">
        <f t="shared" si="36"/>
        <v>30</v>
      </c>
      <c r="L44" s="20">
        <f t="shared" si="37"/>
        <v>0</v>
      </c>
      <c r="M44">
        <f t="shared" si="38"/>
        <v>0</v>
      </c>
      <c r="N44">
        <f t="shared" si="39"/>
        <v>0</v>
      </c>
      <c r="P44">
        <f t="shared" si="40"/>
        <v>0</v>
      </c>
      <c r="Q44">
        <f t="shared" si="41"/>
        <v>0</v>
      </c>
    </row>
    <row r="45" spans="1:17" x14ac:dyDescent="0.25">
      <c r="A45" s="20"/>
      <c r="B45" s="20" t="s">
        <v>38</v>
      </c>
      <c r="C45" t="s">
        <v>316</v>
      </c>
      <c r="D45" s="20">
        <v>0</v>
      </c>
      <c r="E45" s="20">
        <v>10</v>
      </c>
      <c r="F45" s="20">
        <v>4</v>
      </c>
      <c r="G45" s="20">
        <v>0.22249875559980084</v>
      </c>
      <c r="H45" s="20">
        <v>1.5204456611913058</v>
      </c>
      <c r="I45" s="20">
        <v>1.9989075825452129</v>
      </c>
      <c r="J45" s="20">
        <f t="shared" ref="J45:J51" si="42">IF(E45=10, 1417, IF(E45=20, 1417, IF(E45=30, 1417, IF(E45=60, 1341, IF(E45=90, 1391, IF(E45=120, 1400, 0))))))</f>
        <v>1417</v>
      </c>
      <c r="K45" s="20">
        <f t="shared" ref="K45:K51" si="43">E45-D45</f>
        <v>10</v>
      </c>
      <c r="L45" s="20">
        <f t="shared" ref="L45:L51" si="44">(K45/100)*1000*J45</f>
        <v>141700</v>
      </c>
      <c r="M45">
        <f t="shared" ref="M45:M51" si="45">L45*H45*(1/1000000)</f>
        <v>0.21544715019080801</v>
      </c>
      <c r="N45">
        <f t="shared" ref="N45:N51" si="46">$L45*I45*(1/1000000)</f>
        <v>0.28324520444665668</v>
      </c>
      <c r="O45">
        <v>6.1382399163842205</v>
      </c>
      <c r="P45">
        <f t="shared" ref="P45:P51" si="47">G45*(J45/1000)</f>
        <v>0.3152807366849178</v>
      </c>
      <c r="Q45">
        <f t="shared" ref="Q45:Q51" si="48">K45*P45</f>
        <v>3.1528073668491778</v>
      </c>
    </row>
    <row r="46" spans="1:17" x14ac:dyDescent="0.25">
      <c r="B46" t="s">
        <v>38</v>
      </c>
      <c r="C46" t="s">
        <v>316</v>
      </c>
      <c r="D46">
        <v>10</v>
      </c>
      <c r="E46">
        <v>20</v>
      </c>
      <c r="G46">
        <v>0.18098228302309954</v>
      </c>
      <c r="H46">
        <v>0.2224359422890036</v>
      </c>
      <c r="I46">
        <v>1.1427901622187342</v>
      </c>
      <c r="J46" s="20">
        <f t="shared" si="42"/>
        <v>1417</v>
      </c>
      <c r="K46" s="20">
        <f t="shared" si="43"/>
        <v>10</v>
      </c>
      <c r="L46" s="20">
        <f t="shared" si="44"/>
        <v>141700</v>
      </c>
      <c r="M46">
        <f t="shared" si="45"/>
        <v>3.1519173022351805E-2</v>
      </c>
      <c r="N46">
        <f t="shared" si="46"/>
        <v>0.16193336598639463</v>
      </c>
      <c r="P46">
        <f t="shared" si="47"/>
        <v>0.25645189504373206</v>
      </c>
      <c r="Q46">
        <f t="shared" si="48"/>
        <v>2.5645189504373205</v>
      </c>
    </row>
    <row r="47" spans="1:17" x14ac:dyDescent="0.25">
      <c r="B47" t="s">
        <v>38</v>
      </c>
      <c r="C47" t="s">
        <v>316</v>
      </c>
      <c r="D47">
        <v>20</v>
      </c>
      <c r="E47">
        <v>30</v>
      </c>
      <c r="G47">
        <v>0.15472910927456401</v>
      </c>
      <c r="H47">
        <v>0.30789822467095196</v>
      </c>
      <c r="I47">
        <v>1.2713217018671565</v>
      </c>
      <c r="J47" s="20">
        <f t="shared" si="42"/>
        <v>1417</v>
      </c>
      <c r="K47" s="20">
        <f t="shared" si="43"/>
        <v>10</v>
      </c>
      <c r="L47" s="20">
        <f t="shared" si="44"/>
        <v>141700</v>
      </c>
      <c r="M47">
        <f t="shared" si="45"/>
        <v>4.362917843587389E-2</v>
      </c>
      <c r="N47">
        <f t="shared" si="46"/>
        <v>0.18014628515457609</v>
      </c>
      <c r="P47">
        <f t="shared" si="47"/>
        <v>0.21925114784205721</v>
      </c>
      <c r="Q47">
        <f t="shared" si="48"/>
        <v>2.1925114784205721</v>
      </c>
    </row>
    <row r="48" spans="1:17" x14ac:dyDescent="0.25">
      <c r="B48" t="s">
        <v>38</v>
      </c>
      <c r="C48" t="s">
        <v>316</v>
      </c>
      <c r="D48">
        <v>30</v>
      </c>
      <c r="E48">
        <v>60</v>
      </c>
      <c r="G48">
        <v>0.14272370633289744</v>
      </c>
      <c r="I48">
        <v>5.9731602839529243</v>
      </c>
      <c r="J48" s="20">
        <f t="shared" si="42"/>
        <v>1341</v>
      </c>
      <c r="K48" s="20">
        <f t="shared" si="43"/>
        <v>30</v>
      </c>
      <c r="L48" s="20">
        <f t="shared" si="44"/>
        <v>402300</v>
      </c>
      <c r="M48">
        <f t="shared" si="45"/>
        <v>0</v>
      </c>
      <c r="N48">
        <f t="shared" si="46"/>
        <v>2.4030023822342614</v>
      </c>
      <c r="P48">
        <f t="shared" si="47"/>
        <v>0.19139249019241547</v>
      </c>
      <c r="Q48">
        <f t="shared" si="48"/>
        <v>5.741774705772464</v>
      </c>
    </row>
    <row r="49" spans="1:17" x14ac:dyDescent="0.25">
      <c r="B49" t="s">
        <v>38</v>
      </c>
      <c r="C49" s="20" t="s">
        <v>316</v>
      </c>
      <c r="D49">
        <v>60</v>
      </c>
      <c r="E49">
        <v>90</v>
      </c>
      <c r="G49">
        <v>0.14763052208835337</v>
      </c>
      <c r="I49">
        <v>4.254093226238286</v>
      </c>
      <c r="J49" s="20">
        <f t="shared" si="42"/>
        <v>1391</v>
      </c>
      <c r="K49" s="20">
        <f t="shared" si="43"/>
        <v>30</v>
      </c>
      <c r="L49" s="20">
        <f t="shared" si="44"/>
        <v>417300</v>
      </c>
      <c r="M49">
        <f t="shared" si="45"/>
        <v>0</v>
      </c>
      <c r="N49">
        <f t="shared" si="46"/>
        <v>1.7752331033092366</v>
      </c>
      <c r="P49">
        <f t="shared" si="47"/>
        <v>0.20535405622489952</v>
      </c>
      <c r="Q49">
        <f t="shared" si="48"/>
        <v>6.1606216867469854</v>
      </c>
    </row>
    <row r="50" spans="1:17" x14ac:dyDescent="0.25">
      <c r="B50" t="s">
        <v>38</v>
      </c>
      <c r="C50" t="s">
        <v>316</v>
      </c>
      <c r="D50">
        <v>90</v>
      </c>
      <c r="E50">
        <v>120</v>
      </c>
      <c r="G50">
        <v>0.12781000725163183</v>
      </c>
      <c r="I50">
        <v>2.4859144609620509</v>
      </c>
      <c r="J50" s="20">
        <f t="shared" si="42"/>
        <v>1400</v>
      </c>
      <c r="K50" s="20">
        <f t="shared" si="43"/>
        <v>30</v>
      </c>
      <c r="L50" s="20">
        <f t="shared" si="44"/>
        <v>420000</v>
      </c>
      <c r="M50">
        <f t="shared" si="45"/>
        <v>0</v>
      </c>
      <c r="N50">
        <f t="shared" si="46"/>
        <v>1.0440840736040613</v>
      </c>
      <c r="P50">
        <f t="shared" si="47"/>
        <v>0.17893401015228455</v>
      </c>
      <c r="Q50">
        <f t="shared" si="48"/>
        <v>5.3680203045685362</v>
      </c>
    </row>
    <row r="51" spans="1:17" x14ac:dyDescent="0.25">
      <c r="B51" t="s">
        <v>38</v>
      </c>
      <c r="C51" s="20" t="s">
        <v>316</v>
      </c>
      <c r="D51">
        <v>120</v>
      </c>
      <c r="E51">
        <v>150</v>
      </c>
      <c r="G51">
        <v>0.12604042806183116</v>
      </c>
      <c r="I51">
        <v>5.4827423701942122</v>
      </c>
      <c r="J51" s="20">
        <f t="shared" si="42"/>
        <v>0</v>
      </c>
      <c r="K51" s="20">
        <f t="shared" si="43"/>
        <v>30</v>
      </c>
      <c r="L51" s="20">
        <f t="shared" si="44"/>
        <v>0</v>
      </c>
      <c r="M51">
        <f t="shared" si="45"/>
        <v>0</v>
      </c>
      <c r="N51">
        <f t="shared" si="46"/>
        <v>0</v>
      </c>
      <c r="P51">
        <f t="shared" si="47"/>
        <v>0</v>
      </c>
      <c r="Q51">
        <f t="shared" si="48"/>
        <v>0</v>
      </c>
    </row>
    <row r="52" spans="1:17" x14ac:dyDescent="0.25">
      <c r="A52" s="20"/>
      <c r="B52" s="20" t="s">
        <v>39</v>
      </c>
      <c r="C52" t="s">
        <v>320</v>
      </c>
      <c r="D52" s="20">
        <v>0</v>
      </c>
      <c r="E52" s="20">
        <v>10</v>
      </c>
      <c r="F52" s="20"/>
      <c r="G52" s="20">
        <v>0.14222414352102017</v>
      </c>
      <c r="H52" s="20">
        <v>1.6623408110882956</v>
      </c>
      <c r="I52" s="20">
        <v>4.082942343023884</v>
      </c>
      <c r="J52" s="20">
        <f t="shared" ref="J52:J58" si="49">IF(E52=10, 1417, IF(E52=20, 1417, IF(E52=30, 1417, IF(E52=60, 1341, IF(E52=90, 1391, IF(E52=120, 1400, 0))))))</f>
        <v>1417</v>
      </c>
      <c r="K52" s="20">
        <f t="shared" ref="K52:K58" si="50">E52-D52</f>
        <v>10</v>
      </c>
      <c r="L52" s="20">
        <f t="shared" ref="L52:L58" si="51">(K52/100)*1000*J52</f>
        <v>141700</v>
      </c>
      <c r="M52">
        <f t="shared" ref="M52:M58" si="52">L52*H52*(1/1000000)</f>
        <v>0.23555369293121148</v>
      </c>
      <c r="N52">
        <f t="shared" ref="N52:N58" si="53">$L52*I52*(1/1000000)</f>
        <v>0.57855293000648433</v>
      </c>
      <c r="O52">
        <v>14.168026550050616</v>
      </c>
      <c r="P52">
        <f t="shared" ref="P52:P58" si="54">G52*(J52/1000)</f>
        <v>0.20153161136928557</v>
      </c>
      <c r="Q52">
        <f t="shared" ref="Q52:Q58" si="55">K52*P52</f>
        <v>2.0153161136928559</v>
      </c>
    </row>
    <row r="53" spans="1:17" x14ac:dyDescent="0.25">
      <c r="B53" t="s">
        <v>39</v>
      </c>
      <c r="C53" t="s">
        <v>320</v>
      </c>
      <c r="D53">
        <v>10</v>
      </c>
      <c r="E53">
        <v>20</v>
      </c>
      <c r="G53">
        <v>0.11575040593829743</v>
      </c>
      <c r="H53">
        <v>2.4300023196474108E-2</v>
      </c>
      <c r="I53">
        <v>3.6490534833371999</v>
      </c>
      <c r="J53" s="20">
        <f t="shared" si="49"/>
        <v>1417</v>
      </c>
      <c r="K53" s="20">
        <f t="shared" si="50"/>
        <v>10</v>
      </c>
      <c r="L53" s="20">
        <f t="shared" si="51"/>
        <v>141700</v>
      </c>
      <c r="M53">
        <f t="shared" si="52"/>
        <v>3.4433132869403811E-3</v>
      </c>
      <c r="N53">
        <f t="shared" si="53"/>
        <v>0.51707087858888123</v>
      </c>
      <c r="P53">
        <f t="shared" si="54"/>
        <v>0.16401832521456747</v>
      </c>
      <c r="Q53">
        <f t="shared" si="55"/>
        <v>1.6401832521456747</v>
      </c>
    </row>
    <row r="54" spans="1:17" x14ac:dyDescent="0.25">
      <c r="B54" t="s">
        <v>39</v>
      </c>
      <c r="C54" t="s">
        <v>320</v>
      </c>
      <c r="D54">
        <v>20</v>
      </c>
      <c r="E54">
        <v>30</v>
      </c>
      <c r="G54">
        <v>0.10414680648236409</v>
      </c>
      <c r="H54">
        <v>-0.10726849380362248</v>
      </c>
      <c r="I54">
        <v>2.6668923558150612</v>
      </c>
      <c r="J54" s="20">
        <f t="shared" si="49"/>
        <v>1417</v>
      </c>
      <c r="K54" s="20">
        <f t="shared" si="50"/>
        <v>10</v>
      </c>
      <c r="L54" s="20">
        <f t="shared" si="51"/>
        <v>141700</v>
      </c>
      <c r="M54">
        <f t="shared" si="52"/>
        <v>-1.5199945571973305E-2</v>
      </c>
      <c r="N54">
        <f t="shared" si="53"/>
        <v>0.37789864681899415</v>
      </c>
      <c r="P54">
        <f t="shared" si="54"/>
        <v>0.14757602478550991</v>
      </c>
      <c r="Q54">
        <f t="shared" si="55"/>
        <v>1.4757602478550991</v>
      </c>
    </row>
    <row r="55" spans="1:17" x14ac:dyDescent="0.25">
      <c r="B55" t="s">
        <v>39</v>
      </c>
      <c r="C55" t="s">
        <v>320</v>
      </c>
      <c r="D55">
        <v>30</v>
      </c>
      <c r="E55">
        <v>60</v>
      </c>
      <c r="G55">
        <v>9.6610169491525386E-2</v>
      </c>
      <c r="I55">
        <v>3.4006823305084741</v>
      </c>
      <c r="J55" s="20">
        <f t="shared" si="49"/>
        <v>1341</v>
      </c>
      <c r="K55" s="20">
        <f t="shared" si="50"/>
        <v>30</v>
      </c>
      <c r="L55" s="20">
        <f t="shared" si="51"/>
        <v>402300</v>
      </c>
      <c r="M55">
        <f t="shared" si="52"/>
        <v>0</v>
      </c>
      <c r="N55">
        <f t="shared" si="53"/>
        <v>1.3680945015635591</v>
      </c>
      <c r="P55">
        <f t="shared" si="54"/>
        <v>0.12955423728813553</v>
      </c>
      <c r="Q55">
        <f t="shared" si="55"/>
        <v>3.886627118644066</v>
      </c>
    </row>
    <row r="56" spans="1:17" x14ac:dyDescent="0.25">
      <c r="B56" t="s">
        <v>39</v>
      </c>
      <c r="C56" t="s">
        <v>320</v>
      </c>
      <c r="D56">
        <v>60</v>
      </c>
      <c r="E56">
        <v>90</v>
      </c>
      <c r="G56">
        <v>7.7620396600566507E-2</v>
      </c>
      <c r="I56">
        <v>9.0936162606232269</v>
      </c>
      <c r="J56" s="20">
        <f t="shared" si="49"/>
        <v>1391</v>
      </c>
      <c r="K56" s="20">
        <f t="shared" si="50"/>
        <v>30</v>
      </c>
      <c r="L56" s="20">
        <f t="shared" si="51"/>
        <v>417300</v>
      </c>
      <c r="M56">
        <f t="shared" si="52"/>
        <v>0</v>
      </c>
      <c r="N56">
        <f t="shared" si="53"/>
        <v>3.7947660655580724</v>
      </c>
      <c r="P56">
        <f t="shared" si="54"/>
        <v>0.10796997167138801</v>
      </c>
      <c r="Q56">
        <f t="shared" si="55"/>
        <v>3.2390991501416404</v>
      </c>
    </row>
    <row r="57" spans="1:17" x14ac:dyDescent="0.25">
      <c r="B57" t="s">
        <v>39</v>
      </c>
      <c r="C57" s="20" t="s">
        <v>320</v>
      </c>
      <c r="D57">
        <v>90</v>
      </c>
      <c r="E57">
        <v>120</v>
      </c>
      <c r="G57">
        <v>4.8102907793751898E-2</v>
      </c>
      <c r="I57">
        <v>17.399634444924871</v>
      </c>
      <c r="J57" s="20">
        <f t="shared" si="49"/>
        <v>1400</v>
      </c>
      <c r="K57" s="20">
        <f t="shared" si="50"/>
        <v>30</v>
      </c>
      <c r="L57" s="20">
        <f t="shared" si="51"/>
        <v>420000</v>
      </c>
      <c r="M57">
        <f t="shared" si="52"/>
        <v>0</v>
      </c>
      <c r="N57">
        <f t="shared" si="53"/>
        <v>7.3078464668684457</v>
      </c>
      <c r="P57">
        <f t="shared" si="54"/>
        <v>6.7344070911252649E-2</v>
      </c>
      <c r="Q57">
        <f t="shared" si="55"/>
        <v>2.0203221273375793</v>
      </c>
    </row>
    <row r="58" spans="1:17" x14ac:dyDescent="0.25">
      <c r="B58" t="s">
        <v>39</v>
      </c>
      <c r="C58" t="s">
        <v>320</v>
      </c>
      <c r="D58">
        <v>120</v>
      </c>
      <c r="E58">
        <v>150</v>
      </c>
      <c r="G58">
        <v>6.3356576100023987E-2</v>
      </c>
      <c r="I58">
        <v>4.3585146058748077</v>
      </c>
      <c r="J58" s="20">
        <f t="shared" si="49"/>
        <v>0</v>
      </c>
      <c r="K58" s="20">
        <f t="shared" si="50"/>
        <v>30</v>
      </c>
      <c r="L58" s="20">
        <f t="shared" si="51"/>
        <v>0</v>
      </c>
      <c r="M58">
        <f t="shared" si="52"/>
        <v>0</v>
      </c>
      <c r="N58">
        <f t="shared" si="53"/>
        <v>0</v>
      </c>
      <c r="P58">
        <f t="shared" si="54"/>
        <v>0</v>
      </c>
      <c r="Q58">
        <f t="shared" si="55"/>
        <v>0</v>
      </c>
    </row>
    <row r="59" spans="1:17" x14ac:dyDescent="0.25">
      <c r="A59" s="20"/>
      <c r="B59" s="20" t="s">
        <v>40</v>
      </c>
      <c r="C59" t="s">
        <v>314</v>
      </c>
      <c r="D59" s="20">
        <v>0</v>
      </c>
      <c r="E59" s="20">
        <v>10</v>
      </c>
      <c r="F59" s="20">
        <v>5</v>
      </c>
      <c r="G59" s="20">
        <v>0.13384676669764969</v>
      </c>
      <c r="H59" s="20">
        <v>9.08557824215465</v>
      </c>
      <c r="I59" s="20">
        <v>7.3358945248528302</v>
      </c>
      <c r="J59" s="20">
        <f t="shared" ref="J59:J65" si="56">IF(E59=10, 1417, IF(E59=20, 1417, IF(E59=30, 1417, IF(E59=60, 1341, IF(E59=90, 1391, IF(E59=120, 1400, 0))))))</f>
        <v>1417</v>
      </c>
      <c r="K59" s="20">
        <f t="shared" ref="K59:K65" si="57">E59-D59</f>
        <v>10</v>
      </c>
      <c r="L59" s="20">
        <f t="shared" ref="L59:L65" si="58">(K59/100)*1000*J59</f>
        <v>141700</v>
      </c>
      <c r="M59">
        <f t="shared" ref="M59:M65" si="59">L59*H59*(1/1000000)</f>
        <v>1.2874264369133137</v>
      </c>
      <c r="N59">
        <f t="shared" ref="N59:N65" si="60">$L59*I59*(1/1000000)</f>
        <v>1.0394962541716459</v>
      </c>
      <c r="O59">
        <v>11.727387564211943</v>
      </c>
      <c r="P59">
        <f t="shared" ref="P59:P65" si="61">G59*(J59/1000)</f>
        <v>0.18966086841056962</v>
      </c>
      <c r="Q59">
        <f t="shared" ref="Q59:Q65" si="62">K59*P59</f>
        <v>1.8966086841056962</v>
      </c>
    </row>
    <row r="60" spans="1:17" x14ac:dyDescent="0.25">
      <c r="B60" t="s">
        <v>40</v>
      </c>
      <c r="C60" t="s">
        <v>314</v>
      </c>
      <c r="D60">
        <v>10</v>
      </c>
      <c r="E60">
        <v>20</v>
      </c>
      <c r="G60">
        <v>0.1353418308227112</v>
      </c>
      <c r="H60">
        <v>2.5886762456546921</v>
      </c>
      <c r="I60">
        <v>3.0606717265353409</v>
      </c>
      <c r="J60" s="20">
        <f t="shared" si="56"/>
        <v>1417</v>
      </c>
      <c r="K60" s="20">
        <f t="shared" si="57"/>
        <v>10</v>
      </c>
      <c r="L60" s="20">
        <f t="shared" si="58"/>
        <v>141700</v>
      </c>
      <c r="M60">
        <f t="shared" si="59"/>
        <v>0.36681542400926986</v>
      </c>
      <c r="N60">
        <f t="shared" si="60"/>
        <v>0.43369718365005783</v>
      </c>
      <c r="P60">
        <f t="shared" si="61"/>
        <v>0.19177937427578179</v>
      </c>
      <c r="Q60">
        <f t="shared" si="62"/>
        <v>1.917793742757818</v>
      </c>
    </row>
    <row r="61" spans="1:17" x14ac:dyDescent="0.25">
      <c r="B61" t="s">
        <v>40</v>
      </c>
      <c r="C61" t="s">
        <v>314</v>
      </c>
      <c r="D61">
        <v>20</v>
      </c>
      <c r="E61">
        <v>30</v>
      </c>
      <c r="G61">
        <v>0.13228606862339823</v>
      </c>
      <c r="H61">
        <v>0.2813083918974783</v>
      </c>
      <c r="I61">
        <v>7.0715109549400577</v>
      </c>
      <c r="J61" s="20">
        <f t="shared" si="56"/>
        <v>1417</v>
      </c>
      <c r="K61" s="20">
        <f t="shared" si="57"/>
        <v>10</v>
      </c>
      <c r="L61" s="20">
        <f t="shared" si="58"/>
        <v>141700</v>
      </c>
      <c r="M61">
        <f t="shared" si="59"/>
        <v>3.9861399131872678E-2</v>
      </c>
      <c r="N61">
        <f t="shared" si="60"/>
        <v>1.0020331023150062</v>
      </c>
      <c r="P61">
        <f t="shared" si="61"/>
        <v>0.1874493592393553</v>
      </c>
      <c r="Q61">
        <f t="shared" si="62"/>
        <v>1.8744935923935531</v>
      </c>
    </row>
    <row r="62" spans="1:17" x14ac:dyDescent="0.25">
      <c r="B62" t="s">
        <v>40</v>
      </c>
      <c r="C62" t="s">
        <v>314</v>
      </c>
      <c r="D62">
        <v>30</v>
      </c>
      <c r="E62">
        <v>60</v>
      </c>
      <c r="G62">
        <v>0.12809119010819156</v>
      </c>
      <c r="I62">
        <v>10.999257277176712</v>
      </c>
      <c r="J62" s="20">
        <f t="shared" si="56"/>
        <v>1341</v>
      </c>
      <c r="K62" s="20">
        <f t="shared" si="57"/>
        <v>30</v>
      </c>
      <c r="L62" s="20">
        <f t="shared" si="58"/>
        <v>402300</v>
      </c>
      <c r="M62">
        <f t="shared" si="59"/>
        <v>0</v>
      </c>
      <c r="N62">
        <f t="shared" si="60"/>
        <v>4.4250012026081915</v>
      </c>
      <c r="P62">
        <f t="shared" si="61"/>
        <v>0.17177028593508487</v>
      </c>
      <c r="Q62">
        <f t="shared" si="62"/>
        <v>5.1531085780525459</v>
      </c>
    </row>
    <row r="63" spans="1:17" x14ac:dyDescent="0.25">
      <c r="B63" t="s">
        <v>40</v>
      </c>
      <c r="C63" t="s">
        <v>314</v>
      </c>
      <c r="D63">
        <v>60</v>
      </c>
      <c r="E63">
        <v>90</v>
      </c>
      <c r="G63">
        <v>0.13462962962962954</v>
      </c>
      <c r="I63">
        <v>3.1993625308641978</v>
      </c>
      <c r="J63" s="20">
        <f t="shared" si="56"/>
        <v>1391</v>
      </c>
      <c r="K63" s="20">
        <f t="shared" si="57"/>
        <v>30</v>
      </c>
      <c r="L63" s="20">
        <f t="shared" si="58"/>
        <v>417300</v>
      </c>
      <c r="M63">
        <f t="shared" si="59"/>
        <v>0</v>
      </c>
      <c r="N63">
        <f t="shared" si="60"/>
        <v>1.3350939841296297</v>
      </c>
      <c r="P63">
        <f t="shared" si="61"/>
        <v>0.18726981481481469</v>
      </c>
      <c r="Q63">
        <f t="shared" si="62"/>
        <v>5.6180944444444405</v>
      </c>
    </row>
    <row r="64" spans="1:17" x14ac:dyDescent="0.25">
      <c r="B64" t="s">
        <v>40</v>
      </c>
      <c r="C64" t="s">
        <v>314</v>
      </c>
      <c r="D64">
        <v>90</v>
      </c>
      <c r="E64">
        <v>120</v>
      </c>
      <c r="G64">
        <v>7.6868411702001593E-2</v>
      </c>
      <c r="I64">
        <v>4.2808632792451338</v>
      </c>
      <c r="J64" s="20">
        <f t="shared" si="56"/>
        <v>1400</v>
      </c>
      <c r="K64" s="20">
        <f t="shared" si="57"/>
        <v>30</v>
      </c>
      <c r="L64" s="20">
        <f t="shared" si="58"/>
        <v>420000</v>
      </c>
      <c r="M64">
        <f t="shared" si="59"/>
        <v>0</v>
      </c>
      <c r="N64">
        <f t="shared" si="60"/>
        <v>1.7979625772829559</v>
      </c>
      <c r="P64">
        <f t="shared" si="61"/>
        <v>0.10761577638280223</v>
      </c>
      <c r="Q64">
        <f t="shared" si="62"/>
        <v>3.2284732914840668</v>
      </c>
    </row>
    <row r="65" spans="1:17" x14ac:dyDescent="0.25">
      <c r="B65" t="s">
        <v>40</v>
      </c>
      <c r="C65" t="s">
        <v>314</v>
      </c>
      <c r="D65">
        <v>120</v>
      </c>
      <c r="E65">
        <v>150</v>
      </c>
      <c r="G65">
        <v>0.13965772237481511</v>
      </c>
      <c r="I65">
        <v>11.917508556940632</v>
      </c>
      <c r="J65" s="20">
        <f t="shared" si="56"/>
        <v>0</v>
      </c>
      <c r="K65" s="20">
        <f t="shared" si="57"/>
        <v>30</v>
      </c>
      <c r="L65" s="20">
        <f t="shared" si="58"/>
        <v>0</v>
      </c>
      <c r="M65">
        <f t="shared" si="59"/>
        <v>0</v>
      </c>
      <c r="N65">
        <f t="shared" si="60"/>
        <v>0</v>
      </c>
      <c r="P65">
        <f t="shared" si="61"/>
        <v>0</v>
      </c>
      <c r="Q65">
        <f t="shared" si="62"/>
        <v>0</v>
      </c>
    </row>
    <row r="66" spans="1:17" x14ac:dyDescent="0.25">
      <c r="A66" s="20"/>
      <c r="B66" s="20" t="s">
        <v>41</v>
      </c>
      <c r="C66" t="s">
        <v>319</v>
      </c>
      <c r="D66" s="20">
        <v>0</v>
      </c>
      <c r="E66" s="20">
        <v>10</v>
      </c>
      <c r="F66" s="20"/>
      <c r="G66" s="20">
        <v>0.12630782806000249</v>
      </c>
      <c r="H66" s="20">
        <v>4.1982958328081006</v>
      </c>
      <c r="I66" s="20">
        <v>9.9276696499852921</v>
      </c>
      <c r="J66" s="20">
        <f t="shared" ref="J66:J72" si="63">IF(E66=10, 1417, IF(E66=20, 1417, IF(E66=30, 1417, IF(E66=60, 1341, IF(E66=90, 1391, IF(E66=120, 1400, 0))))))</f>
        <v>1417</v>
      </c>
      <c r="K66" s="20">
        <f t="shared" ref="K66:K72" si="64">E66-D66</f>
        <v>10</v>
      </c>
      <c r="L66" s="20">
        <f t="shared" ref="L66:L72" si="65">(K66/100)*1000*J66</f>
        <v>141700</v>
      </c>
      <c r="M66">
        <f t="shared" ref="M66:M72" si="66">L66*H66*(1/1000000)</f>
        <v>0.59489851950890782</v>
      </c>
      <c r="N66">
        <f t="shared" ref="N66:N72" si="67">$L66*I66*(1/1000000)</f>
        <v>1.4067507894029159</v>
      </c>
      <c r="O66">
        <v>9.9184708770227115</v>
      </c>
      <c r="P66">
        <f t="shared" ref="P66:P72" si="68">G66*(J66/1000)</f>
        <v>0.17897819236102352</v>
      </c>
      <c r="Q66">
        <f t="shared" ref="Q66:Q72" si="69">K66*P66</f>
        <v>1.7897819236102352</v>
      </c>
    </row>
    <row r="67" spans="1:17" x14ac:dyDescent="0.25">
      <c r="B67" t="s">
        <v>41</v>
      </c>
      <c r="C67" t="s">
        <v>319</v>
      </c>
      <c r="D67">
        <v>10</v>
      </c>
      <c r="E67">
        <v>20</v>
      </c>
      <c r="G67">
        <v>0.18408768012989665</v>
      </c>
      <c r="H67">
        <v>0.27994291319937764</v>
      </c>
      <c r="I67">
        <v>3.4094180867329693</v>
      </c>
      <c r="J67" s="20">
        <f t="shared" si="63"/>
        <v>1417</v>
      </c>
      <c r="K67" s="20">
        <f t="shared" si="64"/>
        <v>10</v>
      </c>
      <c r="L67" s="20">
        <f t="shared" si="65"/>
        <v>141700</v>
      </c>
      <c r="M67">
        <f t="shared" si="66"/>
        <v>3.9667910800351813E-2</v>
      </c>
      <c r="N67">
        <f t="shared" si="67"/>
        <v>0.48311454289006173</v>
      </c>
      <c r="P67">
        <f t="shared" si="68"/>
        <v>0.26085224274406354</v>
      </c>
      <c r="Q67">
        <f t="shared" si="69"/>
        <v>2.6085224274406356</v>
      </c>
    </row>
    <row r="68" spans="1:17" x14ac:dyDescent="0.25">
      <c r="B68" t="s">
        <v>41</v>
      </c>
      <c r="C68" t="s">
        <v>319</v>
      </c>
      <c r="D68">
        <v>20</v>
      </c>
      <c r="E68">
        <v>30</v>
      </c>
      <c r="G68">
        <v>0.17463169241825366</v>
      </c>
      <c r="H68">
        <v>0.15815062881782249</v>
      </c>
      <c r="I68">
        <v>2.8192884051982263</v>
      </c>
      <c r="J68" s="20">
        <f t="shared" si="63"/>
        <v>1417</v>
      </c>
      <c r="K68" s="20">
        <f t="shared" si="64"/>
        <v>10</v>
      </c>
      <c r="L68" s="20">
        <f t="shared" si="65"/>
        <v>141700</v>
      </c>
      <c r="M68">
        <f t="shared" si="66"/>
        <v>2.2409944103485444E-2</v>
      </c>
      <c r="N68">
        <f t="shared" si="67"/>
        <v>0.39949316701658866</v>
      </c>
      <c r="P68">
        <f t="shared" si="68"/>
        <v>0.24745310815666544</v>
      </c>
      <c r="Q68">
        <f t="shared" si="69"/>
        <v>2.4745310815666546</v>
      </c>
    </row>
    <row r="69" spans="1:17" x14ac:dyDescent="0.25">
      <c r="B69" t="s">
        <v>41</v>
      </c>
      <c r="C69" t="s">
        <v>319</v>
      </c>
      <c r="D69">
        <v>30</v>
      </c>
      <c r="E69">
        <v>60</v>
      </c>
      <c r="G69">
        <v>0.14704776231666025</v>
      </c>
      <c r="I69">
        <v>1.6956222414441515</v>
      </c>
      <c r="J69" s="20">
        <f t="shared" si="63"/>
        <v>1341</v>
      </c>
      <c r="K69" s="20">
        <f t="shared" si="64"/>
        <v>30</v>
      </c>
      <c r="L69" s="20">
        <f t="shared" si="65"/>
        <v>402300</v>
      </c>
      <c r="M69">
        <f t="shared" si="66"/>
        <v>0</v>
      </c>
      <c r="N69">
        <f t="shared" si="67"/>
        <v>0.68214882773298213</v>
      </c>
      <c r="P69">
        <f t="shared" si="68"/>
        <v>0.19719104926664138</v>
      </c>
      <c r="Q69">
        <f t="shared" si="69"/>
        <v>5.9157314779992412</v>
      </c>
    </row>
    <row r="70" spans="1:17" x14ac:dyDescent="0.25">
      <c r="B70" t="s">
        <v>41</v>
      </c>
      <c r="C70" t="s">
        <v>319</v>
      </c>
      <c r="D70">
        <v>60</v>
      </c>
      <c r="E70">
        <v>90</v>
      </c>
      <c r="G70">
        <v>0.12068009610053597</v>
      </c>
      <c r="I70">
        <v>3.6510276726421482</v>
      </c>
      <c r="J70" s="20">
        <f t="shared" si="63"/>
        <v>1391</v>
      </c>
      <c r="K70" s="20">
        <f t="shared" si="64"/>
        <v>30</v>
      </c>
      <c r="L70" s="20">
        <f t="shared" si="65"/>
        <v>417300</v>
      </c>
      <c r="M70">
        <f t="shared" si="66"/>
        <v>0</v>
      </c>
      <c r="N70">
        <f t="shared" si="67"/>
        <v>1.5235738477935683</v>
      </c>
      <c r="P70">
        <f t="shared" si="68"/>
        <v>0.16786601367584553</v>
      </c>
      <c r="Q70">
        <f t="shared" si="69"/>
        <v>5.035980410275366</v>
      </c>
    </row>
    <row r="71" spans="1:17" x14ac:dyDescent="0.25">
      <c r="B71" t="s">
        <v>41</v>
      </c>
      <c r="C71" t="s">
        <v>319</v>
      </c>
      <c r="D71">
        <v>90</v>
      </c>
      <c r="E71">
        <v>120</v>
      </c>
      <c r="G71">
        <v>9.2579505300353249E-2</v>
      </c>
      <c r="I71">
        <v>11.348603161366311</v>
      </c>
      <c r="J71" s="20">
        <f t="shared" si="63"/>
        <v>1400</v>
      </c>
      <c r="K71" s="20">
        <f t="shared" si="64"/>
        <v>30</v>
      </c>
      <c r="L71" s="20">
        <f t="shared" si="65"/>
        <v>420000</v>
      </c>
      <c r="M71">
        <f t="shared" si="66"/>
        <v>0</v>
      </c>
      <c r="N71">
        <f t="shared" si="67"/>
        <v>4.7664133277738499</v>
      </c>
      <c r="P71">
        <f t="shared" si="68"/>
        <v>0.12961130742049454</v>
      </c>
      <c r="Q71">
        <f t="shared" si="69"/>
        <v>3.8883392226148361</v>
      </c>
    </row>
    <row r="72" spans="1:17" x14ac:dyDescent="0.25">
      <c r="B72" t="s">
        <v>41</v>
      </c>
      <c r="C72" t="s">
        <v>319</v>
      </c>
      <c r="D72">
        <v>120</v>
      </c>
      <c r="E72">
        <v>150</v>
      </c>
      <c r="G72">
        <v>9.0962556361497748E-2</v>
      </c>
      <c r="I72">
        <v>5.7178579268770839</v>
      </c>
      <c r="J72" s="20">
        <f t="shared" si="63"/>
        <v>0</v>
      </c>
      <c r="K72" s="20">
        <f t="shared" si="64"/>
        <v>30</v>
      </c>
      <c r="L72" s="20">
        <f t="shared" si="65"/>
        <v>0</v>
      </c>
      <c r="M72">
        <f t="shared" si="66"/>
        <v>0</v>
      </c>
      <c r="N72">
        <f t="shared" si="67"/>
        <v>0</v>
      </c>
      <c r="P72">
        <f t="shared" si="68"/>
        <v>0</v>
      </c>
      <c r="Q72">
        <f t="shared" si="69"/>
        <v>0</v>
      </c>
    </row>
    <row r="73" spans="1:17" x14ac:dyDescent="0.25">
      <c r="A73" s="20"/>
      <c r="B73" s="20" t="s">
        <v>42</v>
      </c>
      <c r="C73" s="20" t="s">
        <v>316</v>
      </c>
      <c r="D73" s="20">
        <v>0</v>
      </c>
      <c r="E73" s="20">
        <v>10</v>
      </c>
      <c r="F73" s="20">
        <v>6</v>
      </c>
      <c r="G73" s="20">
        <v>0.12024694822505974</v>
      </c>
      <c r="H73" s="20">
        <v>1.7243775150834852</v>
      </c>
      <c r="I73" s="20">
        <v>1.2640168373789815</v>
      </c>
      <c r="J73" s="20">
        <f t="shared" ref="J73:J79" si="70">IF(E73=10, 1417, IF(E73=20, 1417, IF(E73=30, 1417, IF(E73=60, 1341, IF(E73=90, 1391, IF(E73=120, 1400, 0))))))</f>
        <v>1417</v>
      </c>
      <c r="K73" s="20">
        <f t="shared" ref="K73:K79" si="71">E73-D73</f>
        <v>10</v>
      </c>
      <c r="L73" s="20">
        <f t="shared" ref="L73:L79" si="72">(K73/100)*1000*J73</f>
        <v>141700</v>
      </c>
      <c r="M73">
        <f t="shared" ref="M73:M79" si="73">L73*H73*(1/1000000)</f>
        <v>0.24434429388732987</v>
      </c>
      <c r="N73">
        <f t="shared" ref="N73:N79" si="74">$L73*I73*(1/1000000)</f>
        <v>0.17911118585660168</v>
      </c>
      <c r="O73">
        <v>7.277737909593232</v>
      </c>
      <c r="P73">
        <f t="shared" ref="P73:P79" si="75">G73*(J73/1000)</f>
        <v>0.17038992563490965</v>
      </c>
      <c r="Q73">
        <f t="shared" ref="Q73:Q79" si="76">K73*P73</f>
        <v>1.7038992563490964</v>
      </c>
    </row>
    <row r="74" spans="1:17" x14ac:dyDescent="0.25">
      <c r="B74" t="s">
        <v>42</v>
      </c>
      <c r="C74" t="s">
        <v>316</v>
      </c>
      <c r="D74">
        <v>10</v>
      </c>
      <c r="E74">
        <v>20</v>
      </c>
      <c r="G74">
        <v>0.18237145855194117</v>
      </c>
      <c r="H74">
        <v>0.55687219307450153</v>
      </c>
      <c r="I74">
        <v>0.53643651626442801</v>
      </c>
      <c r="J74" s="20">
        <f t="shared" si="70"/>
        <v>1417</v>
      </c>
      <c r="K74" s="20">
        <f t="shared" si="71"/>
        <v>10</v>
      </c>
      <c r="L74" s="20">
        <f t="shared" si="72"/>
        <v>141700</v>
      </c>
      <c r="M74">
        <f t="shared" si="73"/>
        <v>7.8908789758656867E-2</v>
      </c>
      <c r="N74">
        <f t="shared" si="74"/>
        <v>7.6013054354669443E-2</v>
      </c>
      <c r="P74">
        <f t="shared" si="75"/>
        <v>0.25842035676810066</v>
      </c>
      <c r="Q74">
        <f t="shared" si="76"/>
        <v>2.5842035676810067</v>
      </c>
    </row>
    <row r="75" spans="1:17" x14ac:dyDescent="0.25">
      <c r="B75" t="s">
        <v>42</v>
      </c>
      <c r="C75" t="s">
        <v>316</v>
      </c>
      <c r="D75">
        <v>20</v>
      </c>
      <c r="E75">
        <v>30</v>
      </c>
      <c r="G75">
        <v>0.16202945990180037</v>
      </c>
      <c r="H75">
        <v>0.25569514457174036</v>
      </c>
      <c r="I75">
        <v>1.1508783415166395</v>
      </c>
      <c r="J75" s="20">
        <f t="shared" si="70"/>
        <v>1417</v>
      </c>
      <c r="K75" s="20">
        <f t="shared" si="71"/>
        <v>10</v>
      </c>
      <c r="L75" s="20">
        <f t="shared" si="72"/>
        <v>141700</v>
      </c>
      <c r="M75">
        <f t="shared" si="73"/>
        <v>3.6232001985815609E-2</v>
      </c>
      <c r="N75">
        <f t="shared" si="74"/>
        <v>0.16307946099290779</v>
      </c>
      <c r="P75">
        <f t="shared" si="75"/>
        <v>0.22959574468085114</v>
      </c>
      <c r="Q75">
        <f t="shared" si="76"/>
        <v>2.2959574468085115</v>
      </c>
    </row>
    <row r="76" spans="1:17" x14ac:dyDescent="0.25">
      <c r="B76" t="s">
        <v>42</v>
      </c>
      <c r="C76" t="s">
        <v>316</v>
      </c>
      <c r="D76">
        <v>30</v>
      </c>
      <c r="E76">
        <v>60</v>
      </c>
      <c r="G76">
        <v>0.14897196261682241</v>
      </c>
      <c r="I76">
        <v>2.4681775700934581</v>
      </c>
      <c r="J76" s="20">
        <f t="shared" si="70"/>
        <v>1341</v>
      </c>
      <c r="K76" s="20">
        <f t="shared" si="71"/>
        <v>30</v>
      </c>
      <c r="L76" s="20">
        <f t="shared" si="72"/>
        <v>402300</v>
      </c>
      <c r="M76">
        <f t="shared" si="73"/>
        <v>0</v>
      </c>
      <c r="N76">
        <f t="shared" si="74"/>
        <v>0.99294783644859819</v>
      </c>
      <c r="P76">
        <f t="shared" si="75"/>
        <v>0.19977140186915884</v>
      </c>
      <c r="Q76">
        <f t="shared" si="76"/>
        <v>5.993142056074765</v>
      </c>
    </row>
    <row r="77" spans="1:17" x14ac:dyDescent="0.25">
      <c r="B77" t="s">
        <v>42</v>
      </c>
      <c r="C77" t="s">
        <v>316</v>
      </c>
      <c r="D77">
        <v>60</v>
      </c>
      <c r="E77">
        <v>90</v>
      </c>
      <c r="G77">
        <v>0.10850843954529792</v>
      </c>
      <c r="I77">
        <v>7.5542151796991632</v>
      </c>
      <c r="J77" s="20">
        <f t="shared" si="70"/>
        <v>1391</v>
      </c>
      <c r="K77" s="20">
        <f t="shared" si="71"/>
        <v>30</v>
      </c>
      <c r="L77" s="20">
        <f t="shared" si="72"/>
        <v>417300</v>
      </c>
      <c r="M77">
        <f t="shared" si="73"/>
        <v>0</v>
      </c>
      <c r="N77">
        <f t="shared" si="74"/>
        <v>3.1523739944884608</v>
      </c>
      <c r="P77">
        <f t="shared" si="75"/>
        <v>0.15093523940750941</v>
      </c>
      <c r="Q77">
        <f t="shared" si="76"/>
        <v>4.5280571822252824</v>
      </c>
    </row>
    <row r="78" spans="1:17" x14ac:dyDescent="0.25">
      <c r="B78" t="s">
        <v>42</v>
      </c>
      <c r="C78" t="s">
        <v>316</v>
      </c>
      <c r="D78">
        <v>90</v>
      </c>
      <c r="E78">
        <v>120</v>
      </c>
      <c r="G78">
        <v>0.13061901252763455</v>
      </c>
      <c r="I78">
        <v>5.6064935519528376</v>
      </c>
      <c r="J78" s="20">
        <f t="shared" si="70"/>
        <v>1400</v>
      </c>
      <c r="K78" s="20">
        <f t="shared" si="71"/>
        <v>30</v>
      </c>
      <c r="L78" s="20">
        <f t="shared" si="72"/>
        <v>420000</v>
      </c>
      <c r="M78">
        <f t="shared" si="73"/>
        <v>0</v>
      </c>
      <c r="N78">
        <f t="shared" si="74"/>
        <v>2.3547272918201916</v>
      </c>
      <c r="P78">
        <f t="shared" si="75"/>
        <v>0.18286661753868835</v>
      </c>
      <c r="Q78">
        <f t="shared" si="76"/>
        <v>5.4859985261606505</v>
      </c>
    </row>
    <row r="79" spans="1:17" x14ac:dyDescent="0.25">
      <c r="B79" t="s">
        <v>42</v>
      </c>
      <c r="C79" t="s">
        <v>316</v>
      </c>
      <c r="D79">
        <v>120</v>
      </c>
      <c r="E79">
        <v>150</v>
      </c>
      <c r="G79">
        <v>0.14091332712022372</v>
      </c>
      <c r="I79">
        <v>3.1521989437713582</v>
      </c>
      <c r="J79" s="20">
        <f t="shared" si="70"/>
        <v>0</v>
      </c>
      <c r="K79" s="20">
        <f t="shared" si="71"/>
        <v>30</v>
      </c>
      <c r="L79" s="20">
        <f t="shared" si="72"/>
        <v>0</v>
      </c>
      <c r="M79">
        <f t="shared" si="73"/>
        <v>0</v>
      </c>
      <c r="N79">
        <f t="shared" si="74"/>
        <v>0</v>
      </c>
      <c r="P79">
        <f t="shared" si="75"/>
        <v>0</v>
      </c>
      <c r="Q79">
        <f t="shared" si="76"/>
        <v>0</v>
      </c>
    </row>
    <row r="80" spans="1:17" x14ac:dyDescent="0.25">
      <c r="A80" s="20"/>
      <c r="B80" s="20" t="s">
        <v>43</v>
      </c>
      <c r="C80" t="s">
        <v>317</v>
      </c>
      <c r="D80" s="20">
        <v>0</v>
      </c>
      <c r="E80" s="20">
        <v>10</v>
      </c>
      <c r="F80" s="20"/>
      <c r="G80" s="20">
        <v>0.1049967553536665</v>
      </c>
      <c r="H80" s="20">
        <v>1.262758546398443</v>
      </c>
      <c r="I80" s="20">
        <v>2.6653788449059057</v>
      </c>
      <c r="J80" s="20">
        <f t="shared" ref="J80:J86" si="77">IF(E80=10, 1417, IF(E80=20, 1417, IF(E80=30, 1417, IF(E80=60, 1341, IF(E80=90, 1391, IF(E80=120, 1400, 0))))))</f>
        <v>1417</v>
      </c>
      <c r="K80" s="20">
        <f t="shared" ref="K80:K86" si="78">E80-D80</f>
        <v>10</v>
      </c>
      <c r="L80" s="20">
        <f t="shared" ref="L80:L86" si="79">(K80/100)*1000*J80</f>
        <v>141700</v>
      </c>
      <c r="M80">
        <f t="shared" ref="M80:M86" si="80">L80*H80*(1/1000000)</f>
        <v>0.17893288602465937</v>
      </c>
      <c r="N80">
        <f t="shared" ref="N80:N86" si="81">$L80*I80*(1/1000000)</f>
        <v>0.37768418232316686</v>
      </c>
      <c r="O80">
        <v>14.693022913720215</v>
      </c>
      <c r="P80">
        <f t="shared" ref="P80:P86" si="82">G80*(J80/1000)</f>
        <v>0.14878040233614542</v>
      </c>
      <c r="Q80">
        <f t="shared" ref="Q80:Q86" si="83">K80*P80</f>
        <v>1.4878040233614542</v>
      </c>
    </row>
    <row r="81" spans="1:17" x14ac:dyDescent="0.25">
      <c r="B81" t="s">
        <v>43</v>
      </c>
      <c r="C81" s="20" t="s">
        <v>317</v>
      </c>
      <c r="D81">
        <v>10</v>
      </c>
      <c r="E81">
        <v>20</v>
      </c>
      <c r="G81">
        <v>0.17492816091954011</v>
      </c>
      <c r="H81">
        <v>0.35848167504789269</v>
      </c>
      <c r="I81">
        <v>2.110275648347701</v>
      </c>
      <c r="J81" s="20">
        <f t="shared" si="77"/>
        <v>1417</v>
      </c>
      <c r="K81" s="20">
        <f t="shared" si="78"/>
        <v>10</v>
      </c>
      <c r="L81" s="20">
        <f t="shared" si="79"/>
        <v>141700</v>
      </c>
      <c r="M81">
        <f t="shared" si="80"/>
        <v>5.0796853354286395E-2</v>
      </c>
      <c r="N81">
        <f t="shared" si="81"/>
        <v>0.29902605937086923</v>
      </c>
      <c r="P81">
        <f t="shared" si="82"/>
        <v>0.24787320402298835</v>
      </c>
      <c r="Q81">
        <f t="shared" si="83"/>
        <v>2.4787320402298834</v>
      </c>
    </row>
    <row r="82" spans="1:17" x14ac:dyDescent="0.25">
      <c r="B82" t="s">
        <v>43</v>
      </c>
      <c r="C82" t="s">
        <v>317</v>
      </c>
      <c r="D82">
        <v>20</v>
      </c>
      <c r="E82">
        <v>30</v>
      </c>
      <c r="G82">
        <v>0.16623909697280656</v>
      </c>
      <c r="H82">
        <v>0.20504320164186762</v>
      </c>
      <c r="I82">
        <v>2.2172306404994013</v>
      </c>
      <c r="J82" s="20">
        <f t="shared" si="77"/>
        <v>1417</v>
      </c>
      <c r="K82" s="20">
        <f t="shared" si="78"/>
        <v>10</v>
      </c>
      <c r="L82" s="20">
        <f t="shared" si="79"/>
        <v>141700</v>
      </c>
      <c r="M82">
        <f t="shared" si="80"/>
        <v>2.9054621672652641E-2</v>
      </c>
      <c r="N82">
        <f t="shared" si="81"/>
        <v>0.31418158175876515</v>
      </c>
      <c r="P82">
        <f t="shared" si="82"/>
        <v>0.2355608004104669</v>
      </c>
      <c r="Q82">
        <f t="shared" si="83"/>
        <v>2.3556080041046688</v>
      </c>
    </row>
    <row r="83" spans="1:17" x14ac:dyDescent="0.25">
      <c r="B83" t="s">
        <v>43</v>
      </c>
      <c r="C83" t="s">
        <v>317</v>
      </c>
      <c r="D83">
        <v>30</v>
      </c>
      <c r="E83">
        <v>60</v>
      </c>
      <c r="G83">
        <v>0.14436694145001056</v>
      </c>
      <c r="I83">
        <v>3.7590437229620242</v>
      </c>
      <c r="J83" s="20">
        <f t="shared" si="77"/>
        <v>1341</v>
      </c>
      <c r="K83" s="20">
        <f t="shared" si="78"/>
        <v>30</v>
      </c>
      <c r="L83" s="20">
        <f t="shared" si="79"/>
        <v>402300</v>
      </c>
      <c r="M83">
        <f t="shared" si="80"/>
        <v>0</v>
      </c>
      <c r="N83">
        <f t="shared" si="81"/>
        <v>1.5122632897476223</v>
      </c>
      <c r="P83">
        <f t="shared" si="82"/>
        <v>0.19359606848446415</v>
      </c>
      <c r="Q83">
        <f t="shared" si="83"/>
        <v>5.8078820545339243</v>
      </c>
    </row>
    <row r="84" spans="1:17" x14ac:dyDescent="0.25">
      <c r="B84" t="s">
        <v>43</v>
      </c>
      <c r="C84" t="s">
        <v>317</v>
      </c>
      <c r="D84">
        <v>60</v>
      </c>
      <c r="E84">
        <v>90</v>
      </c>
      <c r="G84">
        <v>0.12393162393162384</v>
      </c>
      <c r="I84">
        <v>11.936644807692309</v>
      </c>
      <c r="J84" s="20">
        <f t="shared" si="77"/>
        <v>1391</v>
      </c>
      <c r="K84" s="20">
        <f t="shared" si="78"/>
        <v>30</v>
      </c>
      <c r="L84" s="20">
        <f t="shared" si="79"/>
        <v>417300</v>
      </c>
      <c r="M84">
        <f t="shared" si="80"/>
        <v>0</v>
      </c>
      <c r="N84">
        <f t="shared" si="81"/>
        <v>4.98116187825</v>
      </c>
      <c r="P84">
        <f t="shared" si="82"/>
        <v>0.17238888888888876</v>
      </c>
      <c r="Q84">
        <f t="shared" si="83"/>
        <v>5.1716666666666624</v>
      </c>
    </row>
    <row r="85" spans="1:17" x14ac:dyDescent="0.25">
      <c r="B85" t="s">
        <v>43</v>
      </c>
      <c r="C85" t="s">
        <v>317</v>
      </c>
      <c r="D85">
        <v>90</v>
      </c>
      <c r="E85">
        <v>120</v>
      </c>
      <c r="G85">
        <v>6.7848882035466324E-2</v>
      </c>
      <c r="I85">
        <v>16.547432288614747</v>
      </c>
      <c r="J85" s="20">
        <f t="shared" si="77"/>
        <v>1400</v>
      </c>
      <c r="K85" s="20">
        <f t="shared" si="78"/>
        <v>30</v>
      </c>
      <c r="L85" s="20">
        <f t="shared" si="79"/>
        <v>420000</v>
      </c>
      <c r="M85">
        <f t="shared" si="80"/>
        <v>0</v>
      </c>
      <c r="N85">
        <f t="shared" si="81"/>
        <v>6.9499215612181935</v>
      </c>
      <c r="P85">
        <f t="shared" si="82"/>
        <v>9.4988434849652845E-2</v>
      </c>
      <c r="Q85">
        <f t="shared" si="83"/>
        <v>2.8496530454895854</v>
      </c>
    </row>
    <row r="86" spans="1:17" x14ac:dyDescent="0.25">
      <c r="B86" t="s">
        <v>43</v>
      </c>
      <c r="C86" t="s">
        <v>317</v>
      </c>
      <c r="D86">
        <v>120</v>
      </c>
      <c r="E86">
        <v>150</v>
      </c>
      <c r="G86">
        <v>8.8840916638990269E-2</v>
      </c>
      <c r="I86">
        <v>8.5260035605557398</v>
      </c>
      <c r="J86" s="20">
        <f t="shared" si="77"/>
        <v>0</v>
      </c>
      <c r="K86" s="20">
        <f t="shared" si="78"/>
        <v>30</v>
      </c>
      <c r="L86" s="20">
        <f t="shared" si="79"/>
        <v>0</v>
      </c>
      <c r="M86">
        <f t="shared" si="80"/>
        <v>0</v>
      </c>
      <c r="N86">
        <f t="shared" si="81"/>
        <v>0</v>
      </c>
      <c r="P86">
        <f t="shared" si="82"/>
        <v>0</v>
      </c>
      <c r="Q86">
        <f t="shared" si="83"/>
        <v>0</v>
      </c>
    </row>
    <row r="87" spans="1:17" x14ac:dyDescent="0.25">
      <c r="A87" s="20"/>
      <c r="B87" s="20" t="s">
        <v>44</v>
      </c>
      <c r="C87" t="s">
        <v>313</v>
      </c>
      <c r="D87" s="20">
        <v>0</v>
      </c>
      <c r="E87" s="20">
        <v>10</v>
      </c>
      <c r="F87" s="20">
        <v>7</v>
      </c>
      <c r="G87" s="20">
        <v>0.20084171148000904</v>
      </c>
      <c r="H87" s="20">
        <v>3.5545702595277047</v>
      </c>
      <c r="I87" s="20">
        <v>5.8705054945054913</v>
      </c>
      <c r="J87" s="20">
        <f t="shared" ref="J87:J93" si="84">IF(E87=10, 1417, IF(E87=20, 1417, IF(E87=30, 1417, IF(E87=60, 1341, IF(E87=90, 1391, IF(E87=120, 1400, 0))))))</f>
        <v>1417</v>
      </c>
      <c r="K87" s="20">
        <f t="shared" ref="K87:K93" si="85">E87-D87</f>
        <v>10</v>
      </c>
      <c r="L87" s="20">
        <f t="shared" ref="L87:L93" si="86">(K87/100)*1000*J87</f>
        <v>141700</v>
      </c>
      <c r="M87">
        <f t="shared" ref="M87:M93" si="87">L87*H87*(1/1000000)</f>
        <v>0.50368260577507573</v>
      </c>
      <c r="N87">
        <f t="shared" ref="N87:N93" si="88">$L87*I87*(1/1000000)</f>
        <v>0.83185062857142811</v>
      </c>
      <c r="O87">
        <v>17.704936445686705</v>
      </c>
      <c r="P87">
        <f t="shared" ref="P87:P93" si="89">G87*(J87/1000)</f>
        <v>0.28459270516717283</v>
      </c>
      <c r="Q87">
        <f t="shared" ref="Q87:Q93" si="90">K87*P87</f>
        <v>2.8459270516717283</v>
      </c>
    </row>
    <row r="88" spans="1:17" x14ac:dyDescent="0.25">
      <c r="B88" t="s">
        <v>44</v>
      </c>
      <c r="C88" t="s">
        <v>313</v>
      </c>
      <c r="D88">
        <v>10</v>
      </c>
      <c r="E88">
        <v>20</v>
      </c>
      <c r="G88">
        <v>0.13032015065913374</v>
      </c>
      <c r="H88">
        <v>1.2472647645951038</v>
      </c>
      <c r="I88">
        <v>2.9726718888888897</v>
      </c>
      <c r="J88" s="20">
        <f t="shared" si="84"/>
        <v>1417</v>
      </c>
      <c r="K88" s="20">
        <f t="shared" si="85"/>
        <v>10</v>
      </c>
      <c r="L88" s="20">
        <f t="shared" si="86"/>
        <v>141700</v>
      </c>
      <c r="M88">
        <f t="shared" si="87"/>
        <v>0.17673741714312621</v>
      </c>
      <c r="N88">
        <f t="shared" si="88"/>
        <v>0.42122760665555564</v>
      </c>
      <c r="P88">
        <f t="shared" si="89"/>
        <v>0.18466365348399252</v>
      </c>
      <c r="Q88">
        <f t="shared" si="90"/>
        <v>1.8466365348399252</v>
      </c>
    </row>
    <row r="89" spans="1:17" x14ac:dyDescent="0.25">
      <c r="B89" t="s">
        <v>44</v>
      </c>
      <c r="C89" s="20" t="s">
        <v>313</v>
      </c>
      <c r="D89">
        <v>20</v>
      </c>
      <c r="E89">
        <v>30</v>
      </c>
      <c r="G89">
        <v>0.12212497455729696</v>
      </c>
      <c r="H89">
        <v>0.22644887712870615</v>
      </c>
      <c r="I89">
        <v>0.94604775595359236</v>
      </c>
      <c r="J89" s="20">
        <f t="shared" si="84"/>
        <v>1417</v>
      </c>
      <c r="K89" s="20">
        <f t="shared" si="85"/>
        <v>10</v>
      </c>
      <c r="L89" s="20">
        <f t="shared" si="86"/>
        <v>141700</v>
      </c>
      <c r="M89">
        <f t="shared" si="87"/>
        <v>3.2087805889137656E-2</v>
      </c>
      <c r="N89">
        <f t="shared" si="88"/>
        <v>0.13405496701862404</v>
      </c>
      <c r="P89">
        <f t="shared" si="89"/>
        <v>0.17305108894768978</v>
      </c>
      <c r="Q89">
        <f t="shared" si="90"/>
        <v>1.7305108894768977</v>
      </c>
    </row>
    <row r="90" spans="1:17" x14ac:dyDescent="0.25">
      <c r="B90" t="s">
        <v>44</v>
      </c>
      <c r="C90" t="s">
        <v>313</v>
      </c>
      <c r="D90">
        <v>30</v>
      </c>
      <c r="E90">
        <v>60</v>
      </c>
      <c r="G90">
        <v>0.12698744769874462</v>
      </c>
      <c r="I90">
        <v>22.682396486401672</v>
      </c>
      <c r="J90" s="20">
        <f t="shared" si="84"/>
        <v>1341</v>
      </c>
      <c r="K90" s="20">
        <f t="shared" si="85"/>
        <v>30</v>
      </c>
      <c r="L90" s="20">
        <f t="shared" si="86"/>
        <v>402300</v>
      </c>
      <c r="M90">
        <f t="shared" si="87"/>
        <v>0</v>
      </c>
      <c r="N90">
        <f t="shared" si="88"/>
        <v>9.1251281064793925</v>
      </c>
      <c r="P90">
        <f t="shared" si="89"/>
        <v>0.17029016736401653</v>
      </c>
      <c r="Q90">
        <f t="shared" si="90"/>
        <v>5.1087050209204961</v>
      </c>
    </row>
    <row r="91" spans="1:17" x14ac:dyDescent="0.25">
      <c r="B91" t="s">
        <v>44</v>
      </c>
      <c r="C91" t="s">
        <v>313</v>
      </c>
      <c r="D91">
        <v>60</v>
      </c>
      <c r="E91">
        <v>90</v>
      </c>
      <c r="G91">
        <v>0.12836853605243986</v>
      </c>
      <c r="I91">
        <v>11.124186830844865</v>
      </c>
      <c r="J91" s="20">
        <f t="shared" si="84"/>
        <v>1391</v>
      </c>
      <c r="K91" s="20">
        <f t="shared" si="85"/>
        <v>30</v>
      </c>
      <c r="L91" s="20">
        <f t="shared" si="86"/>
        <v>417300</v>
      </c>
      <c r="M91">
        <f t="shared" si="87"/>
        <v>0</v>
      </c>
      <c r="N91">
        <f t="shared" si="88"/>
        <v>4.6421231645115624</v>
      </c>
      <c r="P91">
        <f t="shared" si="89"/>
        <v>0.17856063364894384</v>
      </c>
      <c r="Q91">
        <f t="shared" si="90"/>
        <v>5.3568190094683148</v>
      </c>
    </row>
    <row r="92" spans="1:17" x14ac:dyDescent="0.25">
      <c r="B92" t="s">
        <v>44</v>
      </c>
      <c r="C92" t="s">
        <v>313</v>
      </c>
      <c r="D92">
        <v>90</v>
      </c>
      <c r="E92">
        <v>120</v>
      </c>
      <c r="G92">
        <v>0.12211036539895595</v>
      </c>
      <c r="I92">
        <v>4.3762955801019139</v>
      </c>
      <c r="J92" s="20">
        <f t="shared" si="84"/>
        <v>1400</v>
      </c>
      <c r="K92" s="20">
        <f t="shared" si="85"/>
        <v>30</v>
      </c>
      <c r="L92" s="20">
        <f t="shared" si="86"/>
        <v>420000</v>
      </c>
      <c r="M92">
        <f t="shared" si="87"/>
        <v>0</v>
      </c>
      <c r="N92">
        <f t="shared" si="88"/>
        <v>1.8380441436428039</v>
      </c>
      <c r="P92">
        <f t="shared" si="89"/>
        <v>0.17095451155853833</v>
      </c>
      <c r="Q92">
        <f t="shared" si="90"/>
        <v>5.1286353467561501</v>
      </c>
    </row>
    <row r="93" spans="1:17" x14ac:dyDescent="0.25">
      <c r="B93" t="s">
        <v>44</v>
      </c>
      <c r="C93" t="s">
        <v>313</v>
      </c>
      <c r="D93">
        <v>120</v>
      </c>
      <c r="E93">
        <v>150</v>
      </c>
      <c r="G93">
        <v>0.11234396671289856</v>
      </c>
      <c r="I93">
        <v>8.8447688025889963</v>
      </c>
      <c r="J93" s="20">
        <f t="shared" si="84"/>
        <v>0</v>
      </c>
      <c r="K93" s="20">
        <f t="shared" si="85"/>
        <v>30</v>
      </c>
      <c r="L93" s="20">
        <f t="shared" si="86"/>
        <v>0</v>
      </c>
      <c r="M93">
        <f t="shared" si="87"/>
        <v>0</v>
      </c>
      <c r="N93">
        <f t="shared" si="88"/>
        <v>0</v>
      </c>
      <c r="P93">
        <f t="shared" si="89"/>
        <v>0</v>
      </c>
      <c r="Q93">
        <f t="shared" si="90"/>
        <v>0</v>
      </c>
    </row>
    <row r="94" spans="1:17" x14ac:dyDescent="0.25">
      <c r="A94" s="20"/>
      <c r="B94" s="20" t="s">
        <v>45</v>
      </c>
      <c r="C94" t="s">
        <v>320</v>
      </c>
      <c r="D94" s="20">
        <v>0</v>
      </c>
      <c r="E94" s="20">
        <v>10</v>
      </c>
      <c r="F94" s="20"/>
      <c r="G94" s="20">
        <v>0.11742160278745645</v>
      </c>
      <c r="H94" s="20">
        <v>6.6356654790940768</v>
      </c>
      <c r="I94" s="20">
        <v>13.413099303135889</v>
      </c>
      <c r="J94" s="20">
        <f t="shared" ref="J94:J100" si="91">IF(E94=10, 1417, IF(E94=20, 1417, IF(E94=30, 1417, IF(E94=60, 1341, IF(E94=90, 1391, IF(E94=120, 1400, 0))))))</f>
        <v>1417</v>
      </c>
      <c r="K94" s="20">
        <f t="shared" ref="K94:K100" si="92">E94-D94</f>
        <v>10</v>
      </c>
      <c r="L94" s="20">
        <f t="shared" ref="L94:L100" si="93">(K94/100)*1000*J94</f>
        <v>141700</v>
      </c>
      <c r="M94">
        <f t="shared" ref="M94:M100" si="94">L94*H94*(1/1000000)</f>
        <v>0.9402737983876307</v>
      </c>
      <c r="N94">
        <f t="shared" ref="N94:N100" si="95">$L94*I94*(1/1000000)</f>
        <v>1.9006361712543554</v>
      </c>
      <c r="O94">
        <v>13.117842485850353</v>
      </c>
      <c r="P94">
        <f t="shared" ref="P94:P100" si="96">G94*(J94/1000)</f>
        <v>0.1663864111498258</v>
      </c>
      <c r="Q94">
        <f t="shared" ref="Q94:Q100" si="97">K94*P94</f>
        <v>1.663864111498258</v>
      </c>
    </row>
    <row r="95" spans="1:17" x14ac:dyDescent="0.25">
      <c r="B95" t="s">
        <v>45</v>
      </c>
      <c r="C95" t="s">
        <v>320</v>
      </c>
      <c r="D95">
        <v>10</v>
      </c>
      <c r="E95">
        <v>20</v>
      </c>
      <c r="G95">
        <v>0.17534246575342483</v>
      </c>
      <c r="H95">
        <v>0.20645493150684938</v>
      </c>
      <c r="I95">
        <v>3.333663794520549</v>
      </c>
      <c r="J95" s="20">
        <f t="shared" si="91"/>
        <v>1417</v>
      </c>
      <c r="K95" s="20">
        <f t="shared" si="92"/>
        <v>10</v>
      </c>
      <c r="L95" s="20">
        <f t="shared" si="93"/>
        <v>141700</v>
      </c>
      <c r="M95">
        <f t="shared" si="94"/>
        <v>2.9254663794520554E-2</v>
      </c>
      <c r="N95">
        <f t="shared" si="95"/>
        <v>0.47238015968356173</v>
      </c>
      <c r="P95">
        <f t="shared" si="96"/>
        <v>0.24846027397260298</v>
      </c>
      <c r="Q95">
        <f t="shared" si="97"/>
        <v>2.48460273972603</v>
      </c>
    </row>
    <row r="96" spans="1:17" x14ac:dyDescent="0.25">
      <c r="B96" t="s">
        <v>45</v>
      </c>
      <c r="C96" t="s">
        <v>320</v>
      </c>
      <c r="D96">
        <v>20</v>
      </c>
      <c r="E96">
        <v>30</v>
      </c>
      <c r="G96">
        <v>0.1494532199270962</v>
      </c>
      <c r="H96">
        <v>0.12594046172539491</v>
      </c>
      <c r="I96">
        <v>2.8259557958687735</v>
      </c>
      <c r="J96" s="20">
        <f t="shared" si="91"/>
        <v>1417</v>
      </c>
      <c r="K96" s="20">
        <f t="shared" si="92"/>
        <v>10</v>
      </c>
      <c r="L96" s="20">
        <f t="shared" si="93"/>
        <v>141700</v>
      </c>
      <c r="M96">
        <f t="shared" si="94"/>
        <v>1.7845763426488456E-2</v>
      </c>
      <c r="N96">
        <f t="shared" si="95"/>
        <v>0.40043793627460522</v>
      </c>
      <c r="P96">
        <f t="shared" si="96"/>
        <v>0.21177521263669533</v>
      </c>
      <c r="Q96">
        <f t="shared" si="97"/>
        <v>2.1177521263669532</v>
      </c>
    </row>
    <row r="97" spans="1:17" x14ac:dyDescent="0.25">
      <c r="B97" t="s">
        <v>45</v>
      </c>
      <c r="C97" s="20" t="s">
        <v>320</v>
      </c>
      <c r="D97">
        <v>30</v>
      </c>
      <c r="E97">
        <v>60</v>
      </c>
      <c r="G97">
        <v>0.13531967721911869</v>
      </c>
      <c r="I97">
        <v>5.7571875925925937</v>
      </c>
      <c r="J97" s="20">
        <f t="shared" si="91"/>
        <v>1341</v>
      </c>
      <c r="K97" s="20">
        <f t="shared" si="92"/>
        <v>30</v>
      </c>
      <c r="L97" s="20">
        <f t="shared" si="93"/>
        <v>402300</v>
      </c>
      <c r="M97">
        <f t="shared" si="94"/>
        <v>0</v>
      </c>
      <c r="N97">
        <f t="shared" si="95"/>
        <v>2.3161165685000005</v>
      </c>
      <c r="P97">
        <f t="shared" si="96"/>
        <v>0.18146368715083816</v>
      </c>
      <c r="Q97">
        <f t="shared" si="97"/>
        <v>5.4439106145251444</v>
      </c>
    </row>
    <row r="98" spans="1:17" x14ac:dyDescent="0.25">
      <c r="B98" t="s">
        <v>45</v>
      </c>
      <c r="C98" t="s">
        <v>320</v>
      </c>
      <c r="D98">
        <v>60</v>
      </c>
      <c r="E98">
        <v>90</v>
      </c>
      <c r="G98">
        <v>0.10561112052890327</v>
      </c>
      <c r="I98">
        <v>5.1043423665027978</v>
      </c>
      <c r="J98" s="20">
        <f t="shared" si="91"/>
        <v>1391</v>
      </c>
      <c r="K98" s="20">
        <f t="shared" si="92"/>
        <v>30</v>
      </c>
      <c r="L98" s="20">
        <f t="shared" si="93"/>
        <v>417300</v>
      </c>
      <c r="M98">
        <f t="shared" si="94"/>
        <v>0</v>
      </c>
      <c r="N98">
        <f t="shared" si="95"/>
        <v>2.1300420695416178</v>
      </c>
      <c r="P98">
        <f t="shared" si="96"/>
        <v>0.14690506865570446</v>
      </c>
      <c r="Q98">
        <f t="shared" si="97"/>
        <v>4.4071520596711338</v>
      </c>
    </row>
    <row r="99" spans="1:17" x14ac:dyDescent="0.25">
      <c r="B99" t="s">
        <v>45</v>
      </c>
      <c r="C99" t="s">
        <v>320</v>
      </c>
      <c r="D99">
        <v>90</v>
      </c>
      <c r="E99">
        <v>120</v>
      </c>
      <c r="G99">
        <v>9.762158324458646E-2</v>
      </c>
      <c r="I99">
        <v>11.692512749970414</v>
      </c>
      <c r="J99" s="20">
        <f t="shared" si="91"/>
        <v>1400</v>
      </c>
      <c r="K99" s="20">
        <f t="shared" si="92"/>
        <v>30</v>
      </c>
      <c r="L99" s="20">
        <f t="shared" si="93"/>
        <v>420000</v>
      </c>
      <c r="M99">
        <f t="shared" si="94"/>
        <v>0</v>
      </c>
      <c r="N99">
        <f t="shared" si="95"/>
        <v>4.9108553549875733</v>
      </c>
      <c r="P99">
        <f t="shared" si="96"/>
        <v>0.13667021654242104</v>
      </c>
      <c r="Q99">
        <f t="shared" si="97"/>
        <v>4.1001064962726312</v>
      </c>
    </row>
    <row r="100" spans="1:17" x14ac:dyDescent="0.25">
      <c r="B100" t="s">
        <v>45</v>
      </c>
      <c r="C100" t="s">
        <v>320</v>
      </c>
      <c r="D100">
        <v>120</v>
      </c>
      <c r="E100">
        <v>150</v>
      </c>
      <c r="G100">
        <v>0.11413536563237148</v>
      </c>
      <c r="I100">
        <v>10.098668845944474</v>
      </c>
      <c r="J100" s="20">
        <f t="shared" si="91"/>
        <v>0</v>
      </c>
      <c r="K100" s="20">
        <f t="shared" si="92"/>
        <v>30</v>
      </c>
      <c r="L100" s="20">
        <f t="shared" si="93"/>
        <v>0</v>
      </c>
      <c r="M100">
        <f t="shared" si="94"/>
        <v>0</v>
      </c>
      <c r="N100">
        <f t="shared" si="95"/>
        <v>0</v>
      </c>
      <c r="P100">
        <f t="shared" si="96"/>
        <v>0</v>
      </c>
      <c r="Q100">
        <f t="shared" si="97"/>
        <v>0</v>
      </c>
    </row>
    <row r="101" spans="1:17" x14ac:dyDescent="0.25">
      <c r="A101" s="20"/>
      <c r="B101" s="20" t="s">
        <v>46</v>
      </c>
      <c r="D101" s="20">
        <v>0</v>
      </c>
      <c r="E101" s="20">
        <v>10</v>
      </c>
      <c r="F101" s="20">
        <v>8</v>
      </c>
      <c r="G101" s="20">
        <v>0.10957940638627081</v>
      </c>
      <c r="H101" s="20">
        <v>15.382397456276076</v>
      </c>
      <c r="I101" s="20">
        <v>11.690082524499458</v>
      </c>
      <c r="J101" s="20">
        <f t="shared" ref="J101:J107" si="98">IF(E101=10, 1417, IF(E101=20, 1417, IF(E101=30, 1417, IF(E101=60, 1341, IF(E101=90, 1391, IF(E101=120, 1400, 0))))))</f>
        <v>1417</v>
      </c>
      <c r="K101" s="20">
        <f t="shared" ref="K101:K107" si="99">E101-D101</f>
        <v>10</v>
      </c>
      <c r="L101" s="20">
        <f t="shared" ref="L101:L107" si="100">(K101/100)*1000*J101</f>
        <v>141700</v>
      </c>
      <c r="M101">
        <f t="shared" ref="M101:M107" si="101">L101*H101*(1/1000000)</f>
        <v>2.1796857195543198</v>
      </c>
      <c r="N101">
        <f t="shared" ref="N101:N107" si="102">$L101*I101*(1/1000000)</f>
        <v>1.6564846937215729</v>
      </c>
      <c r="O101">
        <v>13.181809206523209</v>
      </c>
      <c r="P101">
        <f t="shared" ref="P101:P107" si="103">G101*(J101/1000)</f>
        <v>0.15527401884934575</v>
      </c>
      <c r="Q101">
        <f t="shared" ref="Q101:Q107" si="104">K101*P101</f>
        <v>1.5527401884934575</v>
      </c>
    </row>
    <row r="102" spans="1:17" x14ac:dyDescent="0.25">
      <c r="B102" t="s">
        <v>46</v>
      </c>
      <c r="D102">
        <v>10</v>
      </c>
      <c r="E102">
        <v>20</v>
      </c>
      <c r="G102">
        <v>0.13647441104792862</v>
      </c>
      <c r="H102">
        <v>9.9092095857026816</v>
      </c>
      <c r="I102">
        <v>5.1056301110208508</v>
      </c>
      <c r="J102" s="20">
        <f t="shared" si="98"/>
        <v>1417</v>
      </c>
      <c r="K102" s="20">
        <f t="shared" si="99"/>
        <v>10</v>
      </c>
      <c r="L102" s="20">
        <f t="shared" si="100"/>
        <v>141700</v>
      </c>
      <c r="M102">
        <f t="shared" si="101"/>
        <v>1.4041349982940698</v>
      </c>
      <c r="N102">
        <f t="shared" si="102"/>
        <v>0.72346778673165446</v>
      </c>
      <c r="P102">
        <f t="shared" si="103"/>
        <v>0.19338424045491487</v>
      </c>
      <c r="Q102">
        <f t="shared" si="104"/>
        <v>1.9338424045491487</v>
      </c>
    </row>
    <row r="103" spans="1:17" x14ac:dyDescent="0.25">
      <c r="B103" t="s">
        <v>46</v>
      </c>
      <c r="D103">
        <v>20</v>
      </c>
      <c r="E103">
        <v>30</v>
      </c>
      <c r="G103">
        <v>0.13110498134025633</v>
      </c>
      <c r="H103">
        <v>0.50862445237708909</v>
      </c>
      <c r="I103">
        <v>5.1734372870355347</v>
      </c>
      <c r="J103" s="20">
        <f t="shared" si="98"/>
        <v>1417</v>
      </c>
      <c r="K103" s="20">
        <f t="shared" si="99"/>
        <v>10</v>
      </c>
      <c r="L103" s="20">
        <f t="shared" si="100"/>
        <v>141700</v>
      </c>
      <c r="M103">
        <f t="shared" si="101"/>
        <v>7.2072084901833519E-2</v>
      </c>
      <c r="N103">
        <f t="shared" si="102"/>
        <v>0.73307606357293531</v>
      </c>
      <c r="P103">
        <f t="shared" si="103"/>
        <v>0.18577575855914322</v>
      </c>
      <c r="Q103">
        <f t="shared" si="104"/>
        <v>1.8577575855914321</v>
      </c>
    </row>
    <row r="104" spans="1:17" x14ac:dyDescent="0.25">
      <c r="B104" t="s">
        <v>46</v>
      </c>
      <c r="C104" s="20"/>
      <c r="D104">
        <v>30</v>
      </c>
      <c r="E104">
        <v>60</v>
      </c>
      <c r="G104">
        <v>8.3924611973392377E-2</v>
      </c>
      <c r="I104">
        <v>8.8364423863636326</v>
      </c>
      <c r="J104" s="20">
        <f t="shared" si="98"/>
        <v>1341</v>
      </c>
      <c r="K104" s="20">
        <f t="shared" si="99"/>
        <v>30</v>
      </c>
      <c r="L104" s="20">
        <f t="shared" si="100"/>
        <v>402300</v>
      </c>
      <c r="M104">
        <f t="shared" si="101"/>
        <v>0</v>
      </c>
      <c r="N104">
        <f t="shared" si="102"/>
        <v>3.5549007720340895</v>
      </c>
      <c r="P104">
        <f t="shared" si="103"/>
        <v>0.11254290465631918</v>
      </c>
      <c r="Q104">
        <f t="shared" si="104"/>
        <v>3.3762871396895755</v>
      </c>
    </row>
    <row r="105" spans="1:17" x14ac:dyDescent="0.25">
      <c r="B105" t="s">
        <v>46</v>
      </c>
      <c r="D105">
        <v>60</v>
      </c>
      <c r="E105">
        <v>90</v>
      </c>
      <c r="G105">
        <v>0.1336701883325678</v>
      </c>
      <c r="I105">
        <v>3.244673709998469</v>
      </c>
      <c r="J105" s="20">
        <f t="shared" si="98"/>
        <v>1391</v>
      </c>
      <c r="K105" s="20">
        <f t="shared" si="99"/>
        <v>30</v>
      </c>
      <c r="L105" s="20">
        <f t="shared" si="100"/>
        <v>417300</v>
      </c>
      <c r="M105">
        <f t="shared" si="101"/>
        <v>0</v>
      </c>
      <c r="N105">
        <f t="shared" si="102"/>
        <v>1.354002339182361</v>
      </c>
      <c r="P105">
        <f t="shared" si="103"/>
        <v>0.18593523197060183</v>
      </c>
      <c r="Q105">
        <f t="shared" si="104"/>
        <v>5.5780569591180544</v>
      </c>
    </row>
    <row r="106" spans="1:17" x14ac:dyDescent="0.25">
      <c r="B106" t="s">
        <v>46</v>
      </c>
      <c r="D106">
        <v>90</v>
      </c>
      <c r="E106">
        <v>120</v>
      </c>
      <c r="G106">
        <v>0.13014369693011127</v>
      </c>
      <c r="I106">
        <v>3.5809160679294587</v>
      </c>
      <c r="J106" s="20">
        <f t="shared" si="98"/>
        <v>1400</v>
      </c>
      <c r="K106" s="20">
        <f t="shared" si="99"/>
        <v>30</v>
      </c>
      <c r="L106" s="20">
        <f t="shared" si="100"/>
        <v>420000</v>
      </c>
      <c r="M106">
        <f t="shared" si="101"/>
        <v>0</v>
      </c>
      <c r="N106">
        <f t="shared" si="102"/>
        <v>1.5039847485303728</v>
      </c>
      <c r="P106">
        <f t="shared" si="103"/>
        <v>0.18220117570215577</v>
      </c>
      <c r="Q106">
        <f t="shared" si="104"/>
        <v>5.4660352710646727</v>
      </c>
    </row>
    <row r="107" spans="1:17" x14ac:dyDescent="0.25">
      <c r="B107" t="s">
        <v>46</v>
      </c>
      <c r="D107">
        <v>120</v>
      </c>
      <c r="E107">
        <v>150</v>
      </c>
      <c r="G107">
        <v>0.12662013958125631</v>
      </c>
      <c r="I107">
        <v>7.4627078763708887</v>
      </c>
      <c r="J107" s="20">
        <f t="shared" si="98"/>
        <v>0</v>
      </c>
      <c r="K107" s="20">
        <f t="shared" si="99"/>
        <v>30</v>
      </c>
      <c r="L107" s="20">
        <f t="shared" si="100"/>
        <v>0</v>
      </c>
      <c r="M107">
        <f t="shared" si="101"/>
        <v>0</v>
      </c>
      <c r="N107">
        <f t="shared" si="102"/>
        <v>0</v>
      </c>
      <c r="P107">
        <f t="shared" si="103"/>
        <v>0</v>
      </c>
      <c r="Q107">
        <f t="shared" si="104"/>
        <v>0</v>
      </c>
    </row>
    <row r="108" spans="1:17" x14ac:dyDescent="0.25">
      <c r="A108" s="20"/>
      <c r="B108" s="20" t="s">
        <v>47</v>
      </c>
      <c r="D108" s="20">
        <v>0</v>
      </c>
      <c r="E108" s="20">
        <v>10</v>
      </c>
      <c r="F108" s="20"/>
      <c r="G108" s="20">
        <v>0.11197351900467986</v>
      </c>
      <c r="H108" s="20">
        <v>1.7042373283110754</v>
      </c>
      <c r="I108" s="20">
        <v>11.815539321995207</v>
      </c>
      <c r="J108" s="20">
        <f t="shared" ref="J108:J114" si="105">IF(E108=10, 1417, IF(E108=20, 1417, IF(E108=30, 1417, IF(E108=60, 1341, IF(E108=90, 1391, IF(E108=120, 1400, 0))))))</f>
        <v>1417</v>
      </c>
      <c r="K108" s="20">
        <f t="shared" ref="K108:K114" si="106">E108-D108</f>
        <v>10</v>
      </c>
      <c r="L108" s="20">
        <f t="shared" ref="L108:L114" si="107">(K108/100)*1000*J108</f>
        <v>141700</v>
      </c>
      <c r="M108">
        <f t="shared" ref="M108:M114" si="108">L108*H108*(1/1000000)</f>
        <v>0.24149042942167936</v>
      </c>
      <c r="N108">
        <f t="shared" ref="N108:N114" si="109">$L108*I108*(1/1000000)</f>
        <v>1.6742619219267207</v>
      </c>
      <c r="O108">
        <v>9.0675310773337401</v>
      </c>
      <c r="P108">
        <f t="shared" ref="P108:P114" si="110">G108*(J108/1000)</f>
        <v>0.15866647642963136</v>
      </c>
      <c r="Q108">
        <f t="shared" ref="Q108:Q114" si="111">K108*P108</f>
        <v>1.5866647642963136</v>
      </c>
    </row>
    <row r="109" spans="1:17" x14ac:dyDescent="0.25">
      <c r="B109" t="s">
        <v>47</v>
      </c>
      <c r="D109">
        <v>10</v>
      </c>
      <c r="E109">
        <v>20</v>
      </c>
      <c r="G109">
        <v>9.9999999999999908E-2</v>
      </c>
      <c r="H109">
        <v>-9.6008333333333362E-2</v>
      </c>
      <c r="I109">
        <v>6.3733141666666677</v>
      </c>
      <c r="J109" s="20">
        <f t="shared" si="105"/>
        <v>1417</v>
      </c>
      <c r="K109" s="20">
        <f t="shared" si="106"/>
        <v>10</v>
      </c>
      <c r="L109" s="20">
        <f t="shared" si="107"/>
        <v>141700</v>
      </c>
      <c r="M109">
        <f t="shared" si="108"/>
        <v>-1.3604380833333337E-2</v>
      </c>
      <c r="N109">
        <f t="shared" si="109"/>
        <v>0.90309861741666675</v>
      </c>
      <c r="P109">
        <f t="shared" si="110"/>
        <v>0.14169999999999988</v>
      </c>
      <c r="Q109">
        <f t="shared" si="111"/>
        <v>1.4169999999999989</v>
      </c>
    </row>
    <row r="110" spans="1:17" x14ac:dyDescent="0.25">
      <c r="B110" t="s">
        <v>47</v>
      </c>
      <c r="D110">
        <v>20</v>
      </c>
      <c r="E110">
        <v>30</v>
      </c>
      <c r="G110">
        <v>0.10204311999096954</v>
      </c>
      <c r="H110">
        <v>-0.11124518004289422</v>
      </c>
      <c r="I110">
        <v>4.270735319072883</v>
      </c>
      <c r="J110" s="20">
        <f t="shared" si="105"/>
        <v>1417</v>
      </c>
      <c r="K110" s="20">
        <f t="shared" si="106"/>
        <v>10</v>
      </c>
      <c r="L110" s="20">
        <f t="shared" si="107"/>
        <v>141700</v>
      </c>
      <c r="M110">
        <f t="shared" si="108"/>
        <v>-1.5763442012078108E-2</v>
      </c>
      <c r="N110">
        <f t="shared" si="109"/>
        <v>0.60516319471262758</v>
      </c>
      <c r="P110">
        <f t="shared" si="110"/>
        <v>0.14459510102720385</v>
      </c>
      <c r="Q110">
        <f t="shared" si="111"/>
        <v>1.4459510102720385</v>
      </c>
    </row>
    <row r="111" spans="1:17" x14ac:dyDescent="0.25">
      <c r="B111" t="s">
        <v>47</v>
      </c>
      <c r="C111" s="20"/>
      <c r="D111">
        <v>30</v>
      </c>
      <c r="E111">
        <v>60</v>
      </c>
      <c r="G111">
        <v>8.5803432137285529E-2</v>
      </c>
      <c r="I111">
        <v>9.5926860374414993</v>
      </c>
      <c r="J111" s="20">
        <f t="shared" si="105"/>
        <v>1341</v>
      </c>
      <c r="K111" s="20">
        <f t="shared" si="106"/>
        <v>30</v>
      </c>
      <c r="L111" s="20">
        <f t="shared" si="107"/>
        <v>402300</v>
      </c>
      <c r="M111">
        <f t="shared" si="108"/>
        <v>0</v>
      </c>
      <c r="N111">
        <f t="shared" si="109"/>
        <v>3.859137592862715</v>
      </c>
      <c r="P111">
        <f t="shared" si="110"/>
        <v>0.11506240249609989</v>
      </c>
      <c r="Q111">
        <f t="shared" si="111"/>
        <v>3.4518720748829965</v>
      </c>
    </row>
    <row r="112" spans="1:17" x14ac:dyDescent="0.25">
      <c r="B112" t="s">
        <v>47</v>
      </c>
      <c r="D112">
        <v>60</v>
      </c>
      <c r="E112">
        <v>90</v>
      </c>
      <c r="G112">
        <v>7.9659211927582421E-2</v>
      </c>
      <c r="I112">
        <v>3.8221430475683347</v>
      </c>
      <c r="J112" s="20">
        <f t="shared" si="105"/>
        <v>1391</v>
      </c>
      <c r="K112" s="20">
        <f t="shared" si="106"/>
        <v>30</v>
      </c>
      <c r="L112" s="20">
        <f t="shared" si="107"/>
        <v>417300</v>
      </c>
      <c r="M112">
        <f t="shared" si="108"/>
        <v>0</v>
      </c>
      <c r="N112">
        <f t="shared" si="109"/>
        <v>1.594980293750266</v>
      </c>
      <c r="P112">
        <f t="shared" si="110"/>
        <v>0.11080596379126714</v>
      </c>
      <c r="Q112">
        <f t="shared" si="111"/>
        <v>3.3241789137380144</v>
      </c>
    </row>
    <row r="113" spans="1:17" x14ac:dyDescent="0.25">
      <c r="B113" t="s">
        <v>47</v>
      </c>
      <c r="D113">
        <v>90</v>
      </c>
      <c r="E113">
        <v>120</v>
      </c>
      <c r="G113">
        <v>4.8993585489935772E-2</v>
      </c>
      <c r="I113">
        <v>0.52087345259160944</v>
      </c>
      <c r="J113" s="20">
        <f t="shared" si="105"/>
        <v>1400</v>
      </c>
      <c r="K113" s="20">
        <f t="shared" si="106"/>
        <v>30</v>
      </c>
      <c r="L113" s="20">
        <f t="shared" si="107"/>
        <v>420000</v>
      </c>
      <c r="M113">
        <f t="shared" si="108"/>
        <v>0</v>
      </c>
      <c r="N113">
        <f t="shared" si="109"/>
        <v>0.21876685008847596</v>
      </c>
      <c r="P113">
        <f t="shared" si="110"/>
        <v>6.8591019685910082E-2</v>
      </c>
      <c r="Q113">
        <f t="shared" si="111"/>
        <v>2.0577305905773025</v>
      </c>
    </row>
    <row r="114" spans="1:17" x14ac:dyDescent="0.25">
      <c r="B114" t="s">
        <v>47</v>
      </c>
      <c r="D114">
        <v>120</v>
      </c>
      <c r="E114">
        <v>150</v>
      </c>
      <c r="G114">
        <v>4.8462741010943111E-2</v>
      </c>
      <c r="I114">
        <v>1.7749945544554451</v>
      </c>
      <c r="J114" s="20">
        <f t="shared" si="105"/>
        <v>0</v>
      </c>
      <c r="K114" s="20">
        <f t="shared" si="106"/>
        <v>30</v>
      </c>
      <c r="L114" s="20">
        <f t="shared" si="107"/>
        <v>0</v>
      </c>
      <c r="M114">
        <f t="shared" si="108"/>
        <v>0</v>
      </c>
      <c r="N114">
        <f t="shared" si="109"/>
        <v>0</v>
      </c>
      <c r="P114">
        <f t="shared" si="110"/>
        <v>0</v>
      </c>
      <c r="Q114">
        <f t="shared" si="111"/>
        <v>0</v>
      </c>
    </row>
    <row r="115" spans="1:17" x14ac:dyDescent="0.25">
      <c r="A115" s="20"/>
      <c r="B115" s="20" t="s">
        <v>48</v>
      </c>
      <c r="D115" s="20">
        <v>0</v>
      </c>
      <c r="E115" s="20">
        <v>10</v>
      </c>
      <c r="F115" s="20">
        <v>9</v>
      </c>
      <c r="G115" s="20">
        <v>0.12137567465796412</v>
      </c>
      <c r="H115" s="20">
        <v>2.8194583657587549</v>
      </c>
      <c r="I115" s="20">
        <v>3.0440466926070044</v>
      </c>
      <c r="J115" s="20">
        <f t="shared" ref="J115:J121" si="112">IF(E115=10, 1417, IF(E115=20, 1417, IF(E115=30, 1417, IF(E115=60, 1341, IF(E115=90, 1391, IF(E115=120, 1400, 0))))))</f>
        <v>1417</v>
      </c>
      <c r="K115" s="20">
        <f t="shared" ref="K115:K121" si="113">E115-D115</f>
        <v>10</v>
      </c>
      <c r="L115" s="20">
        <f t="shared" ref="L115:L121" si="114">(K115/100)*1000*J115</f>
        <v>141700</v>
      </c>
      <c r="M115">
        <f t="shared" ref="M115:M121" si="115">L115*H115*(1/1000000)</f>
        <v>0.3995172504280155</v>
      </c>
      <c r="N115">
        <f t="shared" ref="N115:N121" si="116">$L115*I115*(1/1000000)</f>
        <v>0.43134141634241252</v>
      </c>
      <c r="O115">
        <v>8.3980959720336017</v>
      </c>
      <c r="P115">
        <f t="shared" ref="P115:P121" si="117">G115*(J115/1000)</f>
        <v>0.17198933099033517</v>
      </c>
      <c r="Q115">
        <f t="shared" ref="Q115:Q121" si="118">K115*P115</f>
        <v>1.7198933099033518</v>
      </c>
    </row>
    <row r="116" spans="1:17" x14ac:dyDescent="0.25">
      <c r="B116" t="s">
        <v>48</v>
      </c>
      <c r="D116">
        <v>10</v>
      </c>
      <c r="E116">
        <v>20</v>
      </c>
      <c r="G116">
        <v>0.16749945687595033</v>
      </c>
      <c r="H116">
        <v>0.52333637482801054</v>
      </c>
      <c r="I116">
        <v>1.150836816568904</v>
      </c>
      <c r="J116" s="20">
        <f t="shared" si="112"/>
        <v>1417</v>
      </c>
      <c r="K116" s="20">
        <f t="shared" si="113"/>
        <v>10</v>
      </c>
      <c r="L116" s="20">
        <f t="shared" si="114"/>
        <v>141700</v>
      </c>
      <c r="M116">
        <f t="shared" si="115"/>
        <v>7.4156764313129092E-2</v>
      </c>
      <c r="N116">
        <f t="shared" si="116"/>
        <v>0.16307357690781368</v>
      </c>
      <c r="P116">
        <f t="shared" si="117"/>
        <v>0.23734673039322163</v>
      </c>
      <c r="Q116">
        <f t="shared" si="118"/>
        <v>2.3734673039322161</v>
      </c>
    </row>
    <row r="117" spans="1:17" x14ac:dyDescent="0.25">
      <c r="B117" t="s">
        <v>48</v>
      </c>
      <c r="D117">
        <v>20</v>
      </c>
      <c r="E117">
        <v>30</v>
      </c>
      <c r="G117">
        <v>0.15105627220041126</v>
      </c>
      <c r="H117">
        <v>0.42001083380071036</v>
      </c>
      <c r="I117">
        <v>3.0607856639870374</v>
      </c>
      <c r="J117" s="20">
        <f t="shared" si="112"/>
        <v>1417</v>
      </c>
      <c r="K117" s="20">
        <f t="shared" si="113"/>
        <v>10</v>
      </c>
      <c r="L117" s="20">
        <f t="shared" si="114"/>
        <v>141700</v>
      </c>
      <c r="M117">
        <f t="shared" si="115"/>
        <v>5.9515535149560657E-2</v>
      </c>
      <c r="N117">
        <f t="shared" si="116"/>
        <v>0.43371332858696315</v>
      </c>
      <c r="P117">
        <f t="shared" si="117"/>
        <v>0.21404673770798277</v>
      </c>
      <c r="Q117">
        <f t="shared" si="118"/>
        <v>2.1404673770798279</v>
      </c>
    </row>
    <row r="118" spans="1:17" x14ac:dyDescent="0.25">
      <c r="B118" t="s">
        <v>48</v>
      </c>
      <c r="C118" s="20"/>
      <c r="D118">
        <v>30</v>
      </c>
      <c r="E118">
        <v>60</v>
      </c>
      <c r="G118">
        <v>0.1393577603952246</v>
      </c>
      <c r="I118">
        <v>11.677703406751752</v>
      </c>
      <c r="J118" s="20">
        <f t="shared" si="112"/>
        <v>1341</v>
      </c>
      <c r="K118" s="20">
        <f t="shared" si="113"/>
        <v>30</v>
      </c>
      <c r="L118" s="20">
        <f t="shared" si="114"/>
        <v>402300</v>
      </c>
      <c r="M118">
        <f t="shared" si="115"/>
        <v>0</v>
      </c>
      <c r="N118">
        <f t="shared" si="116"/>
        <v>4.6979400805362292</v>
      </c>
      <c r="P118">
        <f t="shared" si="117"/>
        <v>0.18687875668999618</v>
      </c>
      <c r="Q118">
        <f t="shared" si="118"/>
        <v>5.6063627006998855</v>
      </c>
    </row>
    <row r="119" spans="1:17" x14ac:dyDescent="0.25">
      <c r="B119" t="s">
        <v>48</v>
      </c>
      <c r="D119">
        <v>60</v>
      </c>
      <c r="E119">
        <v>90</v>
      </c>
      <c r="G119">
        <v>0.13733818770226522</v>
      </c>
      <c r="I119">
        <v>2.4512895192826316</v>
      </c>
      <c r="J119" s="20">
        <f t="shared" si="112"/>
        <v>1391</v>
      </c>
      <c r="K119" s="20">
        <f t="shared" si="113"/>
        <v>30</v>
      </c>
      <c r="L119" s="20">
        <f t="shared" si="114"/>
        <v>417300</v>
      </c>
      <c r="M119">
        <f t="shared" si="115"/>
        <v>0</v>
      </c>
      <c r="N119">
        <f t="shared" si="116"/>
        <v>1.0229231163966421</v>
      </c>
      <c r="P119">
        <f t="shared" si="117"/>
        <v>0.19103741909385091</v>
      </c>
      <c r="Q119">
        <f t="shared" si="118"/>
        <v>5.7311225728155275</v>
      </c>
    </row>
    <row r="120" spans="1:17" x14ac:dyDescent="0.25">
      <c r="B120" t="s">
        <v>48</v>
      </c>
      <c r="D120">
        <v>90</v>
      </c>
      <c r="E120">
        <v>120</v>
      </c>
      <c r="G120">
        <v>0.12397447584320898</v>
      </c>
      <c r="I120">
        <v>2.656940246125798</v>
      </c>
      <c r="J120" s="20">
        <f t="shared" si="112"/>
        <v>1400</v>
      </c>
      <c r="K120" s="20">
        <f t="shared" si="113"/>
        <v>30</v>
      </c>
      <c r="L120" s="20">
        <f t="shared" si="114"/>
        <v>420000</v>
      </c>
      <c r="M120">
        <f t="shared" si="115"/>
        <v>0</v>
      </c>
      <c r="N120">
        <f t="shared" si="116"/>
        <v>1.1159149033728351</v>
      </c>
      <c r="P120">
        <f t="shared" si="117"/>
        <v>0.17356426618049256</v>
      </c>
      <c r="Q120">
        <f t="shared" si="118"/>
        <v>5.2069279854147767</v>
      </c>
    </row>
    <row r="121" spans="1:17" x14ac:dyDescent="0.25">
      <c r="B121" t="s">
        <v>48</v>
      </c>
      <c r="D121">
        <v>120</v>
      </c>
      <c r="E121">
        <v>150</v>
      </c>
      <c r="G121">
        <v>8.1384790011350766E-2</v>
      </c>
      <c r="I121">
        <v>6.7431174801362079</v>
      </c>
      <c r="J121" s="20">
        <f t="shared" si="112"/>
        <v>0</v>
      </c>
      <c r="K121" s="20">
        <f t="shared" si="113"/>
        <v>30</v>
      </c>
      <c r="L121" s="20">
        <f t="shared" si="114"/>
        <v>0</v>
      </c>
      <c r="M121">
        <f t="shared" si="115"/>
        <v>0</v>
      </c>
      <c r="N121">
        <f t="shared" si="116"/>
        <v>0</v>
      </c>
      <c r="P121">
        <f t="shared" si="117"/>
        <v>0</v>
      </c>
      <c r="Q121">
        <f t="shared" si="118"/>
        <v>0</v>
      </c>
    </row>
    <row r="122" spans="1:17" x14ac:dyDescent="0.25">
      <c r="A122" s="20"/>
      <c r="B122" s="20" t="s">
        <v>49</v>
      </c>
      <c r="D122" s="20">
        <v>0</v>
      </c>
      <c r="E122" s="20">
        <v>10</v>
      </c>
      <c r="F122" s="20"/>
      <c r="G122" s="20">
        <v>0.11472406686512475</v>
      </c>
      <c r="H122" s="20">
        <v>1.4047391763987482</v>
      </c>
      <c r="I122" s="20">
        <v>7.9482108236012525</v>
      </c>
      <c r="J122" s="20">
        <f t="shared" ref="J122:J128" si="119">IF(E122=10, 1417, IF(E122=20, 1417, IF(E122=30, 1417, IF(E122=60, 1341, IF(E122=90, 1391, IF(E122=120, 1400, 0))))))</f>
        <v>1417</v>
      </c>
      <c r="K122" s="20">
        <f t="shared" ref="K122:K128" si="120">E122-D122</f>
        <v>10</v>
      </c>
      <c r="L122" s="20">
        <f t="shared" ref="L122:L128" si="121">(K122/100)*1000*J122</f>
        <v>141700</v>
      </c>
      <c r="M122">
        <f t="shared" ref="M122:M128" si="122">L122*H122*(1/1000000)</f>
        <v>0.19905154129570263</v>
      </c>
      <c r="N122">
        <f t="shared" ref="N122:N128" si="123">$L122*I122*(1/1000000)</f>
        <v>1.1262614737042975</v>
      </c>
      <c r="O122">
        <v>12.320691557566111</v>
      </c>
      <c r="P122">
        <f t="shared" ref="P122:P128" si="124">G122*(J122/1000)</f>
        <v>0.16256400274788177</v>
      </c>
      <c r="Q122">
        <f t="shared" ref="Q122:Q128" si="125">K122*P122</f>
        <v>1.6256400274788176</v>
      </c>
    </row>
    <row r="123" spans="1:17" x14ac:dyDescent="0.25">
      <c r="B123" t="s">
        <v>49</v>
      </c>
      <c r="D123">
        <v>10</v>
      </c>
      <c r="E123">
        <v>20</v>
      </c>
      <c r="G123">
        <v>0.11071207430340554</v>
      </c>
      <c r="H123">
        <v>7.913594014447882E-2</v>
      </c>
      <c r="I123">
        <v>6.1643106429308574</v>
      </c>
      <c r="J123" s="20">
        <f t="shared" si="119"/>
        <v>1417</v>
      </c>
      <c r="K123" s="20">
        <f t="shared" si="120"/>
        <v>10</v>
      </c>
      <c r="L123" s="20">
        <f t="shared" si="121"/>
        <v>141700</v>
      </c>
      <c r="M123">
        <f t="shared" si="122"/>
        <v>1.1213562718472649E-2</v>
      </c>
      <c r="N123">
        <f t="shared" si="123"/>
        <v>0.87348281810330242</v>
      </c>
      <c r="P123">
        <f t="shared" si="124"/>
        <v>0.15687900928792567</v>
      </c>
      <c r="Q123">
        <f t="shared" si="125"/>
        <v>1.5687900928792566</v>
      </c>
    </row>
    <row r="124" spans="1:17" x14ac:dyDescent="0.25">
      <c r="B124" t="s">
        <v>49</v>
      </c>
      <c r="D124">
        <v>20</v>
      </c>
      <c r="E124">
        <v>30</v>
      </c>
      <c r="G124">
        <v>0.10660366486112713</v>
      </c>
      <c r="H124">
        <v>3.5380892013368637E-2</v>
      </c>
      <c r="I124">
        <v>4.490306941723329</v>
      </c>
      <c r="J124" s="20">
        <f t="shared" si="119"/>
        <v>1417</v>
      </c>
      <c r="K124" s="20">
        <f t="shared" si="120"/>
        <v>10</v>
      </c>
      <c r="L124" s="20">
        <f t="shared" si="121"/>
        <v>141700</v>
      </c>
      <c r="M124">
        <f t="shared" si="122"/>
        <v>5.0134723982943356E-3</v>
      </c>
      <c r="N124">
        <f t="shared" si="123"/>
        <v>0.63627649364219563</v>
      </c>
      <c r="P124">
        <f t="shared" si="124"/>
        <v>0.15105739310821714</v>
      </c>
      <c r="Q124">
        <f t="shared" si="125"/>
        <v>1.5105739310821713</v>
      </c>
    </row>
    <row r="125" spans="1:17" x14ac:dyDescent="0.25">
      <c r="B125" t="s">
        <v>49</v>
      </c>
      <c r="C125" s="20"/>
      <c r="D125">
        <v>30</v>
      </c>
      <c r="E125">
        <v>60</v>
      </c>
      <c r="G125">
        <v>8.7729697688203989E-2</v>
      </c>
      <c r="I125">
        <v>4.854860556214188</v>
      </c>
      <c r="J125" s="20">
        <f t="shared" si="119"/>
        <v>1341</v>
      </c>
      <c r="K125" s="20">
        <f t="shared" si="120"/>
        <v>30</v>
      </c>
      <c r="L125" s="20">
        <f t="shared" si="121"/>
        <v>402300</v>
      </c>
      <c r="M125">
        <f t="shared" si="122"/>
        <v>0</v>
      </c>
      <c r="N125">
        <f t="shared" si="123"/>
        <v>1.9531104017649679</v>
      </c>
      <c r="P125">
        <f t="shared" si="124"/>
        <v>0.11764552459988155</v>
      </c>
      <c r="Q125">
        <f t="shared" si="125"/>
        <v>3.5293657379964465</v>
      </c>
    </row>
    <row r="126" spans="1:17" x14ac:dyDescent="0.25">
      <c r="B126" t="s">
        <v>49</v>
      </c>
      <c r="D126">
        <v>60</v>
      </c>
      <c r="E126">
        <v>90</v>
      </c>
      <c r="G126">
        <v>8.1041401585592643E-2</v>
      </c>
      <c r="I126">
        <v>8.0741673852402851</v>
      </c>
      <c r="J126" s="20">
        <f t="shared" si="119"/>
        <v>1391</v>
      </c>
      <c r="K126" s="20">
        <f t="shared" si="120"/>
        <v>30</v>
      </c>
      <c r="L126" s="20">
        <f t="shared" si="121"/>
        <v>417300</v>
      </c>
      <c r="M126">
        <f t="shared" si="122"/>
        <v>0</v>
      </c>
      <c r="N126">
        <f t="shared" si="123"/>
        <v>3.3693500498607705</v>
      </c>
      <c r="P126">
        <f t="shared" si="124"/>
        <v>0.11272858960555937</v>
      </c>
      <c r="Q126">
        <f t="shared" si="125"/>
        <v>3.381857688166781</v>
      </c>
    </row>
    <row r="127" spans="1:17" x14ac:dyDescent="0.25">
      <c r="B127" t="s">
        <v>49</v>
      </c>
      <c r="D127">
        <v>90</v>
      </c>
      <c r="E127">
        <v>120</v>
      </c>
      <c r="G127">
        <v>4.2573623559538996E-2</v>
      </c>
      <c r="I127">
        <v>9.8736470097097744</v>
      </c>
      <c r="J127" s="20">
        <f t="shared" si="119"/>
        <v>1400</v>
      </c>
      <c r="K127" s="20">
        <f t="shared" si="120"/>
        <v>30</v>
      </c>
      <c r="L127" s="20">
        <f t="shared" si="121"/>
        <v>420000</v>
      </c>
      <c r="M127">
        <f t="shared" si="122"/>
        <v>0</v>
      </c>
      <c r="N127">
        <f t="shared" si="123"/>
        <v>4.1469317440781053</v>
      </c>
      <c r="P127">
        <f t="shared" si="124"/>
        <v>5.9603072983354592E-2</v>
      </c>
      <c r="Q127">
        <f t="shared" si="125"/>
        <v>1.7880921895006379</v>
      </c>
    </row>
    <row r="128" spans="1:17" x14ac:dyDescent="0.25">
      <c r="B128" t="s">
        <v>49</v>
      </c>
      <c r="D128">
        <v>120</v>
      </c>
      <c r="E128">
        <v>150</v>
      </c>
      <c r="G128">
        <v>3.8707543008381015E-2</v>
      </c>
      <c r="I128">
        <v>18.867664017240109</v>
      </c>
      <c r="J128" s="20">
        <f t="shared" si="119"/>
        <v>0</v>
      </c>
      <c r="K128" s="20">
        <f t="shared" si="120"/>
        <v>30</v>
      </c>
      <c r="L128" s="20">
        <f t="shared" si="121"/>
        <v>0</v>
      </c>
      <c r="M128">
        <f t="shared" si="122"/>
        <v>0</v>
      </c>
      <c r="N128">
        <f t="shared" si="123"/>
        <v>0</v>
      </c>
      <c r="P128">
        <f t="shared" si="124"/>
        <v>0</v>
      </c>
      <c r="Q128">
        <f t="shared" si="125"/>
        <v>0</v>
      </c>
    </row>
    <row r="129" spans="1:17" x14ac:dyDescent="0.25">
      <c r="A129" s="20"/>
      <c r="B129" s="20" t="s">
        <v>50</v>
      </c>
      <c r="D129" s="20">
        <v>0</v>
      </c>
      <c r="E129" s="20">
        <v>10</v>
      </c>
      <c r="F129" s="20">
        <v>10</v>
      </c>
      <c r="G129" s="20">
        <v>0.13889879890593401</v>
      </c>
      <c r="H129" s="20">
        <v>4.9827293168034243</v>
      </c>
      <c r="I129" s="20">
        <v>6.9357208546398681</v>
      </c>
      <c r="J129" s="20">
        <f t="shared" ref="J129:J135" si="126">IF(E129=10, 1417, IF(E129=20, 1417, IF(E129=30, 1417, IF(E129=60, 1341, IF(E129=90, 1391, IF(E129=120, 1400, 0))))))</f>
        <v>1417</v>
      </c>
      <c r="K129" s="20">
        <f t="shared" ref="K129:K135" si="127">E129-D129</f>
        <v>10</v>
      </c>
      <c r="L129" s="20">
        <f t="shared" ref="L129:L135" si="128">(K129/100)*1000*J129</f>
        <v>141700</v>
      </c>
      <c r="M129">
        <f t="shared" ref="M129:M135" si="129">L129*H129*(1/1000000)</f>
        <v>0.70605274419104513</v>
      </c>
      <c r="N129">
        <f t="shared" ref="N129:N135" si="130">$L129*I129*(1/1000000)</f>
        <v>0.9827916451024693</v>
      </c>
      <c r="O129">
        <v>6.2305257716652527</v>
      </c>
      <c r="P129">
        <f t="shared" ref="P129:P135" si="131">G129*(J129/1000)</f>
        <v>0.1968195980497085</v>
      </c>
      <c r="Q129">
        <f t="shared" ref="Q129:Q135" si="132">K129*P129</f>
        <v>1.968195980497085</v>
      </c>
    </row>
    <row r="130" spans="1:17" x14ac:dyDescent="0.25">
      <c r="B130" t="s">
        <v>50</v>
      </c>
      <c r="D130">
        <v>10</v>
      </c>
      <c r="E130">
        <v>20</v>
      </c>
      <c r="G130">
        <v>0.1350028243268688</v>
      </c>
      <c r="H130">
        <v>0.69071373878114606</v>
      </c>
      <c r="I130">
        <v>1.6183131048766715</v>
      </c>
      <c r="J130" s="20">
        <f t="shared" si="126"/>
        <v>1417</v>
      </c>
      <c r="K130" s="20">
        <f t="shared" si="127"/>
        <v>10</v>
      </c>
      <c r="L130" s="20">
        <f t="shared" si="128"/>
        <v>141700</v>
      </c>
      <c r="M130">
        <f t="shared" si="129"/>
        <v>9.787413678528839E-2</v>
      </c>
      <c r="N130">
        <f t="shared" si="130"/>
        <v>0.22931496696102435</v>
      </c>
      <c r="P130">
        <f t="shared" si="131"/>
        <v>0.19129900207117309</v>
      </c>
      <c r="Q130">
        <f t="shared" si="132"/>
        <v>1.912990020711731</v>
      </c>
    </row>
    <row r="131" spans="1:17" x14ac:dyDescent="0.25">
      <c r="B131" t="s">
        <v>50</v>
      </c>
      <c r="D131">
        <v>20</v>
      </c>
      <c r="E131">
        <v>30</v>
      </c>
      <c r="G131">
        <v>0.12361020274689342</v>
      </c>
      <c r="H131">
        <v>0.3536715064312187</v>
      </c>
      <c r="I131">
        <v>1.0365073904512754</v>
      </c>
      <c r="J131" s="20">
        <f t="shared" si="126"/>
        <v>1417</v>
      </c>
      <c r="K131" s="20">
        <f t="shared" si="127"/>
        <v>10</v>
      </c>
      <c r="L131" s="20">
        <f t="shared" si="128"/>
        <v>141700</v>
      </c>
      <c r="M131">
        <f t="shared" si="129"/>
        <v>5.0115252461303689E-2</v>
      </c>
      <c r="N131">
        <f t="shared" si="130"/>
        <v>0.14687309722694569</v>
      </c>
      <c r="P131">
        <f t="shared" si="131"/>
        <v>0.175155657292348</v>
      </c>
      <c r="Q131">
        <f t="shared" si="132"/>
        <v>1.7515565729234801</v>
      </c>
    </row>
    <row r="132" spans="1:17" x14ac:dyDescent="0.25">
      <c r="B132" t="s">
        <v>50</v>
      </c>
      <c r="C132" s="20"/>
      <c r="D132">
        <v>30</v>
      </c>
      <c r="E132">
        <v>60</v>
      </c>
      <c r="G132">
        <v>0.12437619961612294</v>
      </c>
      <c r="I132">
        <v>4.5673703966730654</v>
      </c>
      <c r="J132" s="20">
        <f t="shared" si="126"/>
        <v>1341</v>
      </c>
      <c r="K132" s="20">
        <f t="shared" si="127"/>
        <v>30</v>
      </c>
      <c r="L132" s="20">
        <f t="shared" si="128"/>
        <v>402300</v>
      </c>
      <c r="M132">
        <f t="shared" si="129"/>
        <v>0</v>
      </c>
      <c r="N132">
        <f t="shared" si="130"/>
        <v>1.8374531105815741</v>
      </c>
      <c r="P132">
        <f t="shared" si="131"/>
        <v>0.16678848368522087</v>
      </c>
      <c r="Q132">
        <f t="shared" si="132"/>
        <v>5.0036545105566264</v>
      </c>
    </row>
    <row r="133" spans="1:17" x14ac:dyDescent="0.25">
      <c r="B133" t="s">
        <v>50</v>
      </c>
      <c r="D133">
        <v>60</v>
      </c>
      <c r="E133">
        <v>90</v>
      </c>
      <c r="G133">
        <v>0.12561334641805705</v>
      </c>
      <c r="I133">
        <v>3.1046617762512274</v>
      </c>
      <c r="J133" s="20">
        <f t="shared" si="126"/>
        <v>1391</v>
      </c>
      <c r="K133" s="20">
        <f t="shared" si="127"/>
        <v>30</v>
      </c>
      <c r="L133" s="20">
        <f t="shared" si="128"/>
        <v>417300</v>
      </c>
      <c r="M133">
        <f t="shared" si="129"/>
        <v>0</v>
      </c>
      <c r="N133">
        <f t="shared" si="130"/>
        <v>1.2955753592296373</v>
      </c>
      <c r="P133">
        <f t="shared" si="131"/>
        <v>0.17472816486751735</v>
      </c>
      <c r="Q133">
        <f t="shared" si="132"/>
        <v>5.2418449460255205</v>
      </c>
    </row>
    <row r="134" spans="1:17" x14ac:dyDescent="0.25">
      <c r="B134" t="s">
        <v>50</v>
      </c>
      <c r="D134">
        <v>90</v>
      </c>
      <c r="E134">
        <v>120</v>
      </c>
      <c r="G134">
        <v>0.11842330762639242</v>
      </c>
      <c r="I134">
        <v>2.1058939502999143</v>
      </c>
      <c r="J134" s="20">
        <f t="shared" si="126"/>
        <v>1400</v>
      </c>
      <c r="K134" s="20">
        <f t="shared" si="127"/>
        <v>30</v>
      </c>
      <c r="L134" s="20">
        <f t="shared" si="128"/>
        <v>420000</v>
      </c>
      <c r="M134">
        <f t="shared" si="129"/>
        <v>0</v>
      </c>
      <c r="N134">
        <f t="shared" si="130"/>
        <v>0.88447545912596393</v>
      </c>
      <c r="P134">
        <f t="shared" si="131"/>
        <v>0.16579263067694938</v>
      </c>
      <c r="Q134">
        <f t="shared" si="132"/>
        <v>4.9737789203084812</v>
      </c>
    </row>
    <row r="135" spans="1:17" x14ac:dyDescent="0.25">
      <c r="B135" t="s">
        <v>50</v>
      </c>
      <c r="D135">
        <v>120</v>
      </c>
      <c r="E135">
        <v>150</v>
      </c>
      <c r="G135">
        <v>0.12780692549842612</v>
      </c>
      <c r="I135">
        <v>4.9220943966421835</v>
      </c>
      <c r="J135" s="20">
        <f t="shared" si="126"/>
        <v>0</v>
      </c>
      <c r="K135" s="20">
        <f t="shared" si="127"/>
        <v>30</v>
      </c>
      <c r="L135" s="20">
        <f t="shared" si="128"/>
        <v>0</v>
      </c>
      <c r="M135">
        <f t="shared" si="129"/>
        <v>0</v>
      </c>
      <c r="N135">
        <f t="shared" si="130"/>
        <v>0</v>
      </c>
      <c r="P135">
        <f t="shared" si="131"/>
        <v>0</v>
      </c>
      <c r="Q135">
        <f t="shared" si="132"/>
        <v>0</v>
      </c>
    </row>
    <row r="136" spans="1:17" x14ac:dyDescent="0.25">
      <c r="A136" s="20"/>
      <c r="B136" s="20" t="s">
        <v>51</v>
      </c>
      <c r="D136" s="20">
        <v>0</v>
      </c>
      <c r="E136" s="20">
        <v>10</v>
      </c>
      <c r="F136" s="20"/>
      <c r="G136" s="20">
        <v>0.1109714716601736</v>
      </c>
      <c r="H136" s="20">
        <v>2.1384596937706841</v>
      </c>
      <c r="I136" s="20">
        <v>2.147228729420636</v>
      </c>
      <c r="J136" s="20">
        <f t="shared" ref="J136:J142" si="133">IF(E136=10, 1417, IF(E136=20, 1417, IF(E136=30, 1417, IF(E136=60, 1341, IF(E136=90, 1391, IF(E136=120, 1400, 0))))))</f>
        <v>1417</v>
      </c>
      <c r="K136" s="20">
        <f t="shared" ref="K136:K142" si="134">E136-D136</f>
        <v>10</v>
      </c>
      <c r="L136" s="20">
        <f t="shared" ref="L136:L142" si="135">(K136/100)*1000*J136</f>
        <v>141700</v>
      </c>
      <c r="M136">
        <f t="shared" ref="M136:M142" si="136">L136*H136*(1/1000000)</f>
        <v>0.30301973860730591</v>
      </c>
      <c r="N136">
        <f t="shared" ref="N136:N142" si="137">$L136*I136*(1/1000000)</f>
        <v>0.3042623109589041</v>
      </c>
      <c r="O136">
        <v>11.776677814095596</v>
      </c>
      <c r="P136">
        <f t="shared" ref="P136:P142" si="138">G136*(J136/1000)</f>
        <v>0.157246575342466</v>
      </c>
      <c r="Q136">
        <f t="shared" ref="Q136:Q142" si="139">K136*P136</f>
        <v>1.57246575342466</v>
      </c>
    </row>
    <row r="137" spans="1:17" x14ac:dyDescent="0.25">
      <c r="B137" t="s">
        <v>51</v>
      </c>
      <c r="D137">
        <v>10</v>
      </c>
      <c r="E137">
        <v>20</v>
      </c>
      <c r="G137">
        <v>0.10607695073714483</v>
      </c>
      <c r="H137">
        <v>0.24893779216109313</v>
      </c>
      <c r="I137">
        <v>2.2010721263334529</v>
      </c>
      <c r="J137" s="20">
        <f t="shared" si="133"/>
        <v>1417</v>
      </c>
      <c r="K137" s="20">
        <f t="shared" si="134"/>
        <v>10</v>
      </c>
      <c r="L137" s="20">
        <f t="shared" si="135"/>
        <v>141700</v>
      </c>
      <c r="M137">
        <f t="shared" si="136"/>
        <v>3.5274485149226889E-2</v>
      </c>
      <c r="N137">
        <f t="shared" si="137"/>
        <v>0.3118919203014503</v>
      </c>
      <c r="P137">
        <f t="shared" si="138"/>
        <v>0.15031103919453423</v>
      </c>
      <c r="Q137">
        <f t="shared" si="139"/>
        <v>1.5031103919453424</v>
      </c>
    </row>
    <row r="138" spans="1:17" x14ac:dyDescent="0.25">
      <c r="B138" t="s">
        <v>51</v>
      </c>
      <c r="D138">
        <v>20</v>
      </c>
      <c r="E138">
        <v>30</v>
      </c>
      <c r="G138">
        <v>9.9387254901960778E-2</v>
      </c>
      <c r="H138">
        <v>9.3135332924836597E-2</v>
      </c>
      <c r="I138">
        <v>2.1755758547794115</v>
      </c>
      <c r="J138" s="20">
        <f t="shared" si="133"/>
        <v>1417</v>
      </c>
      <c r="K138" s="20">
        <f t="shared" si="134"/>
        <v>10</v>
      </c>
      <c r="L138" s="20">
        <f t="shared" si="135"/>
        <v>141700</v>
      </c>
      <c r="M138">
        <f t="shared" si="136"/>
        <v>1.3197276675449345E-2</v>
      </c>
      <c r="N138">
        <f t="shared" si="137"/>
        <v>0.30827909862224262</v>
      </c>
      <c r="P138">
        <f t="shared" si="138"/>
        <v>0.14083174019607841</v>
      </c>
      <c r="Q138">
        <f t="shared" si="139"/>
        <v>1.408317401960784</v>
      </c>
    </row>
    <row r="139" spans="1:17" x14ac:dyDescent="0.25">
      <c r="B139" t="s">
        <v>51</v>
      </c>
      <c r="C139" s="20"/>
      <c r="D139">
        <v>30</v>
      </c>
      <c r="E139">
        <v>60</v>
      </c>
      <c r="G139">
        <v>9.2441728897940736E-2</v>
      </c>
      <c r="I139">
        <v>3.6915077591083953</v>
      </c>
      <c r="J139" s="20">
        <f t="shared" si="133"/>
        <v>1341</v>
      </c>
      <c r="K139" s="20">
        <f t="shared" si="134"/>
        <v>30</v>
      </c>
      <c r="L139" s="20">
        <f t="shared" si="135"/>
        <v>402300</v>
      </c>
      <c r="M139">
        <f t="shared" si="136"/>
        <v>0</v>
      </c>
      <c r="N139">
        <f t="shared" si="137"/>
        <v>1.4850935714893074</v>
      </c>
      <c r="P139">
        <f t="shared" si="138"/>
        <v>0.12396435845213853</v>
      </c>
      <c r="Q139">
        <f t="shared" si="139"/>
        <v>3.7189307535641558</v>
      </c>
    </row>
    <row r="140" spans="1:17" x14ac:dyDescent="0.25">
      <c r="B140" t="s">
        <v>51</v>
      </c>
      <c r="D140">
        <v>60</v>
      </c>
      <c r="E140">
        <v>90</v>
      </c>
      <c r="G140">
        <v>8.1861012956419177E-2</v>
      </c>
      <c r="I140">
        <v>9.5961970111896342</v>
      </c>
      <c r="J140" s="20">
        <f t="shared" si="133"/>
        <v>1391</v>
      </c>
      <c r="K140" s="20">
        <f t="shared" si="134"/>
        <v>30</v>
      </c>
      <c r="L140" s="20">
        <f t="shared" si="135"/>
        <v>417300</v>
      </c>
      <c r="M140">
        <f t="shared" si="136"/>
        <v>0</v>
      </c>
      <c r="N140">
        <f t="shared" si="137"/>
        <v>4.0044930127694336</v>
      </c>
      <c r="P140">
        <f t="shared" si="138"/>
        <v>0.11386866902237908</v>
      </c>
      <c r="Q140">
        <f t="shared" si="139"/>
        <v>3.4160600706713722</v>
      </c>
    </row>
    <row r="141" spans="1:17" x14ac:dyDescent="0.25">
      <c r="B141" t="s">
        <v>51</v>
      </c>
      <c r="D141">
        <v>90</v>
      </c>
      <c r="E141">
        <v>120</v>
      </c>
      <c r="G141">
        <v>6.4700384255893542E-2</v>
      </c>
      <c r="I141">
        <v>11.931348570291135</v>
      </c>
      <c r="J141" s="20">
        <f t="shared" si="133"/>
        <v>1400</v>
      </c>
      <c r="K141" s="20">
        <f t="shared" si="134"/>
        <v>30</v>
      </c>
      <c r="L141" s="20">
        <f t="shared" si="135"/>
        <v>420000</v>
      </c>
      <c r="M141">
        <f t="shared" si="136"/>
        <v>0</v>
      </c>
      <c r="N141">
        <f t="shared" si="137"/>
        <v>5.0111663995222759</v>
      </c>
      <c r="P141">
        <f t="shared" si="138"/>
        <v>9.0580537958250953E-2</v>
      </c>
      <c r="Q141">
        <f t="shared" si="139"/>
        <v>2.7174161387475286</v>
      </c>
    </row>
    <row r="142" spans="1:17" x14ac:dyDescent="0.25">
      <c r="B142" t="s">
        <v>51</v>
      </c>
      <c r="D142">
        <v>120</v>
      </c>
      <c r="E142">
        <v>150</v>
      </c>
      <c r="G142">
        <v>6.9923743052862822E-2</v>
      </c>
      <c r="I142">
        <v>3.4224429494636159</v>
      </c>
      <c r="J142" s="20">
        <f t="shared" si="133"/>
        <v>0</v>
      </c>
      <c r="K142" s="20">
        <f t="shared" si="134"/>
        <v>30</v>
      </c>
      <c r="L142" s="20">
        <f t="shared" si="135"/>
        <v>0</v>
      </c>
      <c r="M142">
        <f t="shared" si="136"/>
        <v>0</v>
      </c>
      <c r="N142">
        <f t="shared" si="137"/>
        <v>0</v>
      </c>
      <c r="P142">
        <f t="shared" si="138"/>
        <v>0</v>
      </c>
      <c r="Q142">
        <f t="shared" si="139"/>
        <v>0</v>
      </c>
    </row>
    <row r="143" spans="1:17" x14ac:dyDescent="0.25">
      <c r="A143" s="20"/>
      <c r="B143" s="20" t="s">
        <v>52</v>
      </c>
      <c r="D143" s="20">
        <v>0</v>
      </c>
      <c r="E143" s="20">
        <v>10</v>
      </c>
      <c r="F143" s="20">
        <v>11</v>
      </c>
      <c r="G143" s="20">
        <v>9.1700220807897165E-2</v>
      </c>
      <c r="H143" s="20">
        <v>5.5228329252716817</v>
      </c>
      <c r="I143" s="20">
        <v>19.350681257306146</v>
      </c>
      <c r="J143" s="20">
        <f t="shared" ref="J143:J149" si="140">IF(E143=10, 1417, IF(E143=20, 1417, IF(E143=30, 1417, IF(E143=60, 1341, IF(E143=90, 1391, IF(E143=120, 1400, 0))))))</f>
        <v>1417</v>
      </c>
      <c r="K143" s="20">
        <f t="shared" ref="K143:K149" si="141">E143-D143</f>
        <v>10</v>
      </c>
      <c r="L143" s="20">
        <f t="shared" ref="L143:L149" si="142">(K143/100)*1000*J143</f>
        <v>141700</v>
      </c>
      <c r="M143">
        <f t="shared" ref="M143:M149" si="143">L143*H143*(1/1000000)</f>
        <v>0.7825854255109973</v>
      </c>
      <c r="N143">
        <f t="shared" ref="N143:N149" si="144">$L143*I143*(1/1000000)</f>
        <v>2.741991534160281</v>
      </c>
      <c r="O143">
        <v>9.5286964080127579</v>
      </c>
      <c r="P143">
        <f t="shared" ref="P143:P149" si="145">G143*(J143/1000)</f>
        <v>0.12993921288479029</v>
      </c>
      <c r="Q143">
        <f t="shared" ref="Q143:Q149" si="146">K143*P143</f>
        <v>1.2993921288479029</v>
      </c>
    </row>
    <row r="144" spans="1:17" x14ac:dyDescent="0.25">
      <c r="B144" t="s">
        <v>52</v>
      </c>
      <c r="D144">
        <v>10</v>
      </c>
      <c r="E144">
        <v>20</v>
      </c>
      <c r="G144">
        <v>0.14100549882168092</v>
      </c>
      <c r="H144">
        <v>1.1586926747839745</v>
      </c>
      <c r="I144">
        <v>2.7911912810945267</v>
      </c>
      <c r="J144" s="20">
        <f t="shared" si="140"/>
        <v>1417</v>
      </c>
      <c r="K144" s="20">
        <f t="shared" si="141"/>
        <v>10</v>
      </c>
      <c r="L144" s="20">
        <f t="shared" si="142"/>
        <v>141700</v>
      </c>
      <c r="M144">
        <f t="shared" si="143"/>
        <v>0.16418675201688918</v>
      </c>
      <c r="N144">
        <f t="shared" si="144"/>
        <v>0.39551180453109441</v>
      </c>
      <c r="P144">
        <f t="shared" si="145"/>
        <v>0.19980479183032188</v>
      </c>
      <c r="Q144">
        <f t="shared" si="146"/>
        <v>1.9980479183032187</v>
      </c>
    </row>
    <row r="145" spans="1:17" x14ac:dyDescent="0.25">
      <c r="B145" t="s">
        <v>52</v>
      </c>
      <c r="D145">
        <v>20</v>
      </c>
      <c r="E145">
        <v>30</v>
      </c>
      <c r="G145">
        <v>0.13737252549490114</v>
      </c>
      <c r="H145">
        <v>0.32525752849430117</v>
      </c>
      <c r="I145">
        <v>1.9368671325734859</v>
      </c>
      <c r="J145" s="20">
        <f t="shared" si="140"/>
        <v>1417</v>
      </c>
      <c r="K145" s="20">
        <f t="shared" si="141"/>
        <v>10</v>
      </c>
      <c r="L145" s="20">
        <f t="shared" si="142"/>
        <v>141700</v>
      </c>
      <c r="M145">
        <f t="shared" si="143"/>
        <v>4.6088991787642468E-2</v>
      </c>
      <c r="N145">
        <f t="shared" si="144"/>
        <v>0.27445407268566291</v>
      </c>
      <c r="P145">
        <f t="shared" si="145"/>
        <v>0.19465686862627493</v>
      </c>
      <c r="Q145">
        <f t="shared" si="146"/>
        <v>1.9465686862627494</v>
      </c>
    </row>
    <row r="146" spans="1:17" x14ac:dyDescent="0.25">
      <c r="B146" t="s">
        <v>52</v>
      </c>
      <c r="C146" s="20"/>
      <c r="D146">
        <v>30</v>
      </c>
      <c r="E146">
        <v>60</v>
      </c>
      <c r="G146">
        <v>0.13690241011457907</v>
      </c>
      <c r="I146">
        <v>7.9601611770709857</v>
      </c>
      <c r="J146" s="20">
        <f t="shared" si="140"/>
        <v>1341</v>
      </c>
      <c r="K146" s="20">
        <f t="shared" si="141"/>
        <v>30</v>
      </c>
      <c r="L146" s="20">
        <f t="shared" si="142"/>
        <v>402300</v>
      </c>
      <c r="M146">
        <f t="shared" si="143"/>
        <v>0</v>
      </c>
      <c r="N146">
        <f t="shared" si="144"/>
        <v>3.2023728415356576</v>
      </c>
      <c r="P146">
        <f t="shared" si="145"/>
        <v>0.18358613196365053</v>
      </c>
      <c r="Q146">
        <f t="shared" si="146"/>
        <v>5.5075839589095157</v>
      </c>
    </row>
    <row r="147" spans="1:17" x14ac:dyDescent="0.25">
      <c r="B147" t="s">
        <v>52</v>
      </c>
      <c r="D147">
        <v>60</v>
      </c>
      <c r="E147">
        <v>90</v>
      </c>
      <c r="G147">
        <v>0.12877231790172208</v>
      </c>
      <c r="I147">
        <v>3.0112480407647335</v>
      </c>
      <c r="J147" s="20">
        <f t="shared" si="140"/>
        <v>1391</v>
      </c>
      <c r="K147" s="20">
        <f t="shared" si="141"/>
        <v>30</v>
      </c>
      <c r="L147" s="20">
        <f t="shared" si="142"/>
        <v>417300</v>
      </c>
      <c r="M147">
        <f t="shared" si="143"/>
        <v>0</v>
      </c>
      <c r="N147">
        <f t="shared" si="144"/>
        <v>1.2565938074111231</v>
      </c>
      <c r="P147">
        <f t="shared" si="145"/>
        <v>0.17912229420129541</v>
      </c>
      <c r="Q147">
        <f t="shared" si="146"/>
        <v>5.3736688260388625</v>
      </c>
    </row>
    <row r="148" spans="1:17" x14ac:dyDescent="0.25">
      <c r="B148" t="s">
        <v>52</v>
      </c>
      <c r="D148">
        <v>90</v>
      </c>
      <c r="E148">
        <v>120</v>
      </c>
      <c r="G148">
        <v>0.11594424873640692</v>
      </c>
      <c r="I148">
        <v>1.5831218532700264</v>
      </c>
      <c r="J148" s="20">
        <f t="shared" si="140"/>
        <v>1400</v>
      </c>
      <c r="K148" s="20">
        <f t="shared" si="141"/>
        <v>30</v>
      </c>
      <c r="L148" s="20">
        <f t="shared" si="142"/>
        <v>420000</v>
      </c>
      <c r="M148">
        <f t="shared" si="143"/>
        <v>0</v>
      </c>
      <c r="N148">
        <f t="shared" si="144"/>
        <v>0.66491117837341107</v>
      </c>
      <c r="P148">
        <f t="shared" si="145"/>
        <v>0.16232194823096968</v>
      </c>
      <c r="Q148">
        <f t="shared" si="146"/>
        <v>4.8696584469290904</v>
      </c>
    </row>
    <row r="149" spans="1:17" x14ac:dyDescent="0.25">
      <c r="B149" t="s">
        <v>52</v>
      </c>
      <c r="D149">
        <v>120</v>
      </c>
      <c r="E149">
        <v>150</v>
      </c>
      <c r="G149">
        <v>0.11807871914609736</v>
      </c>
      <c r="I149">
        <v>3.7745322192572832</v>
      </c>
      <c r="J149" s="20">
        <f t="shared" si="140"/>
        <v>0</v>
      </c>
      <c r="K149" s="20">
        <f t="shared" si="141"/>
        <v>30</v>
      </c>
      <c r="L149" s="20">
        <f t="shared" si="142"/>
        <v>0</v>
      </c>
      <c r="M149">
        <f t="shared" si="143"/>
        <v>0</v>
      </c>
      <c r="N149">
        <f t="shared" si="144"/>
        <v>0</v>
      </c>
      <c r="P149">
        <f t="shared" si="145"/>
        <v>0</v>
      </c>
      <c r="Q149">
        <f t="shared" si="146"/>
        <v>0</v>
      </c>
    </row>
    <row r="150" spans="1:17" x14ac:dyDescent="0.25">
      <c r="A150" s="20"/>
      <c r="B150" s="20" t="s">
        <v>53</v>
      </c>
      <c r="D150" s="20">
        <v>0</v>
      </c>
      <c r="E150" s="20">
        <v>10</v>
      </c>
      <c r="F150" s="20"/>
      <c r="G150" s="20">
        <v>0.12276813200344802</v>
      </c>
      <c r="H150" s="20">
        <v>1.3257875015392193</v>
      </c>
      <c r="I150" s="20">
        <v>2.5253095267413705</v>
      </c>
      <c r="J150" s="20">
        <f t="shared" ref="J150:J156" si="147">IF(E150=10, 1417, IF(E150=20, 1417, IF(E150=30, 1417, IF(E150=60, 1341, IF(E150=90, 1391, IF(E150=120, 1400, 0))))))</f>
        <v>1417</v>
      </c>
      <c r="K150" s="20">
        <f t="shared" ref="K150:K156" si="148">E150-D150</f>
        <v>10</v>
      </c>
      <c r="L150" s="20">
        <f t="shared" ref="L150:L156" si="149">(K150/100)*1000*J150</f>
        <v>141700</v>
      </c>
      <c r="M150">
        <f t="shared" ref="M150:M156" si="150">L150*H150*(1/1000000)</f>
        <v>0.18786408896810738</v>
      </c>
      <c r="N150">
        <f t="shared" ref="N150:N156" si="151">$L150*I150*(1/1000000)</f>
        <v>0.35783635993925217</v>
      </c>
      <c r="O150">
        <v>10.575178969907634</v>
      </c>
      <c r="P150">
        <f t="shared" ref="P150:P156" si="152">G150*(J150/1000)</f>
        <v>0.17396244304888586</v>
      </c>
      <c r="Q150">
        <f t="shared" ref="Q150:Q156" si="153">K150*P150</f>
        <v>1.7396244304888586</v>
      </c>
    </row>
    <row r="151" spans="1:17" x14ac:dyDescent="0.25">
      <c r="B151" t="s">
        <v>53</v>
      </c>
      <c r="D151">
        <v>10</v>
      </c>
      <c r="E151">
        <v>20</v>
      </c>
      <c r="G151">
        <v>0.18018498754891488</v>
      </c>
      <c r="H151">
        <v>0.22939300960512268</v>
      </c>
      <c r="I151">
        <v>1.1887145757737458</v>
      </c>
      <c r="J151" s="20">
        <f t="shared" si="147"/>
        <v>1417</v>
      </c>
      <c r="K151" s="20">
        <f t="shared" si="148"/>
        <v>10</v>
      </c>
      <c r="L151" s="20">
        <f t="shared" si="149"/>
        <v>141700</v>
      </c>
      <c r="M151">
        <f t="shared" si="150"/>
        <v>3.250498946104588E-2</v>
      </c>
      <c r="N151">
        <f t="shared" si="151"/>
        <v>0.16844085538713977</v>
      </c>
      <c r="P151">
        <f t="shared" si="152"/>
        <v>0.25532212735681237</v>
      </c>
      <c r="Q151">
        <f t="shared" si="153"/>
        <v>2.5532212735681235</v>
      </c>
    </row>
    <row r="152" spans="1:17" x14ac:dyDescent="0.25">
      <c r="B152" t="s">
        <v>53</v>
      </c>
      <c r="D152">
        <v>20</v>
      </c>
      <c r="E152">
        <v>30</v>
      </c>
      <c r="G152">
        <v>0.16495480690221856</v>
      </c>
      <c r="H152">
        <v>0.36487644138592162</v>
      </c>
      <c r="I152">
        <v>1.1101378276499587</v>
      </c>
      <c r="J152" s="20">
        <f t="shared" si="147"/>
        <v>1417</v>
      </c>
      <c r="K152" s="20">
        <f t="shared" si="148"/>
        <v>10</v>
      </c>
      <c r="L152" s="20">
        <f t="shared" si="149"/>
        <v>141700</v>
      </c>
      <c r="M152">
        <f t="shared" si="150"/>
        <v>5.1702991744385092E-2</v>
      </c>
      <c r="N152">
        <f t="shared" si="151"/>
        <v>0.15730653017799914</v>
      </c>
      <c r="P152">
        <f t="shared" si="152"/>
        <v>0.2337409613804437</v>
      </c>
      <c r="Q152">
        <f t="shared" si="153"/>
        <v>2.3374096138044371</v>
      </c>
    </row>
    <row r="153" spans="1:17" x14ac:dyDescent="0.25">
      <c r="B153" t="s">
        <v>53</v>
      </c>
      <c r="C153" s="20"/>
      <c r="D153">
        <v>30</v>
      </c>
      <c r="E153">
        <v>60</v>
      </c>
      <c r="G153">
        <v>0.15037593984962386</v>
      </c>
      <c r="I153">
        <v>1.4296422932330821</v>
      </c>
      <c r="J153" s="20">
        <f t="shared" si="147"/>
        <v>1341</v>
      </c>
      <c r="K153" s="20">
        <f t="shared" si="148"/>
        <v>30</v>
      </c>
      <c r="L153" s="20">
        <f t="shared" si="149"/>
        <v>402300</v>
      </c>
      <c r="M153">
        <f t="shared" si="150"/>
        <v>0</v>
      </c>
      <c r="N153">
        <f t="shared" si="151"/>
        <v>0.57514509456766894</v>
      </c>
      <c r="P153">
        <f t="shared" si="152"/>
        <v>0.20165413533834559</v>
      </c>
      <c r="Q153">
        <f t="shared" si="153"/>
        <v>6.0496240601503679</v>
      </c>
    </row>
    <row r="154" spans="1:17" x14ac:dyDescent="0.25">
      <c r="B154" t="s">
        <v>53</v>
      </c>
      <c r="D154">
        <v>60</v>
      </c>
      <c r="E154">
        <v>90</v>
      </c>
      <c r="G154">
        <v>0.13021604024859423</v>
      </c>
      <c r="I154">
        <v>3.0788094036697244</v>
      </c>
      <c r="J154" s="20">
        <f t="shared" si="147"/>
        <v>1391</v>
      </c>
      <c r="K154" s="20">
        <f t="shared" si="148"/>
        <v>30</v>
      </c>
      <c r="L154" s="20">
        <f t="shared" si="149"/>
        <v>417300</v>
      </c>
      <c r="M154">
        <f t="shared" si="150"/>
        <v>0</v>
      </c>
      <c r="N154">
        <f t="shared" si="151"/>
        <v>1.2847871641513759</v>
      </c>
      <c r="P154">
        <f t="shared" si="152"/>
        <v>0.18113051198579458</v>
      </c>
      <c r="Q154">
        <f t="shared" si="153"/>
        <v>5.4339153595738372</v>
      </c>
    </row>
    <row r="155" spans="1:17" x14ac:dyDescent="0.25">
      <c r="B155" t="s">
        <v>53</v>
      </c>
      <c r="D155">
        <v>90</v>
      </c>
      <c r="E155">
        <v>120</v>
      </c>
      <c r="G155">
        <v>9.1283202394313409E-2</v>
      </c>
      <c r="I155">
        <v>18.475216417882525</v>
      </c>
      <c r="J155" s="20">
        <f t="shared" si="147"/>
        <v>1400</v>
      </c>
      <c r="K155" s="20">
        <f t="shared" si="148"/>
        <v>30</v>
      </c>
      <c r="L155" s="20">
        <f t="shared" si="149"/>
        <v>420000</v>
      </c>
      <c r="M155">
        <f t="shared" si="150"/>
        <v>0</v>
      </c>
      <c r="N155">
        <f t="shared" si="151"/>
        <v>7.7595908955106605</v>
      </c>
      <c r="P155">
        <f t="shared" si="152"/>
        <v>0.12779648335203878</v>
      </c>
      <c r="Q155">
        <f t="shared" si="153"/>
        <v>3.8338945005611631</v>
      </c>
    </row>
    <row r="156" spans="1:17" x14ac:dyDescent="0.25">
      <c r="B156" t="s">
        <v>53</v>
      </c>
      <c r="D156">
        <v>120</v>
      </c>
      <c r="E156">
        <v>150</v>
      </c>
      <c r="G156">
        <v>0.10127362366474954</v>
      </c>
      <c r="I156">
        <v>8.9257968970829928</v>
      </c>
      <c r="J156" s="20">
        <f t="shared" si="147"/>
        <v>0</v>
      </c>
      <c r="K156" s="20">
        <f t="shared" si="148"/>
        <v>30</v>
      </c>
      <c r="L156" s="20">
        <f t="shared" si="149"/>
        <v>0</v>
      </c>
      <c r="M156">
        <f t="shared" si="150"/>
        <v>0</v>
      </c>
      <c r="N156">
        <f t="shared" si="151"/>
        <v>0</v>
      </c>
      <c r="P156">
        <f t="shared" si="152"/>
        <v>0</v>
      </c>
      <c r="Q156">
        <f t="shared" si="153"/>
        <v>0</v>
      </c>
    </row>
    <row r="157" spans="1:17" x14ac:dyDescent="0.25">
      <c r="A157" s="20"/>
      <c r="B157" s="20" t="s">
        <v>54</v>
      </c>
      <c r="D157" s="20">
        <v>0</v>
      </c>
      <c r="E157" s="20">
        <v>10</v>
      </c>
      <c r="F157" s="20">
        <v>12</v>
      </c>
      <c r="G157" s="20">
        <v>0.11259981052916489</v>
      </c>
      <c r="H157" s="20">
        <v>2.1185130949158655</v>
      </c>
      <c r="I157" s="20">
        <v>2.8348141155772089</v>
      </c>
      <c r="J157" s="20">
        <f t="shared" ref="J157:J163" si="154">IF(E157=10, 1417, IF(E157=20, 1417, IF(E157=30, 1417, IF(E157=60, 1341, IF(E157=90, 1391, IF(E157=120, 1400, 0))))))</f>
        <v>1417</v>
      </c>
      <c r="K157" s="20">
        <f t="shared" ref="K157:K163" si="155">E157-D157</f>
        <v>10</v>
      </c>
      <c r="L157" s="20">
        <f t="shared" ref="L157:L163" si="156">(K157/100)*1000*J157</f>
        <v>141700</v>
      </c>
      <c r="M157">
        <f t="shared" ref="M157:M163" si="157">L157*H157*(1/1000000)</f>
        <v>0.30019330554957813</v>
      </c>
      <c r="N157">
        <f t="shared" ref="N157:N163" si="158">$L157*I157*(1/1000000)</f>
        <v>0.40169316017729045</v>
      </c>
      <c r="O157">
        <v>11.220008083139669</v>
      </c>
      <c r="P157">
        <f t="shared" ref="P157:P163" si="159">G157*(J157/1000)</f>
        <v>0.15955393151982664</v>
      </c>
      <c r="Q157">
        <f t="shared" ref="Q157:Q163" si="160">K157*P157</f>
        <v>1.5955393151982664</v>
      </c>
    </row>
    <row r="158" spans="1:17" x14ac:dyDescent="0.25">
      <c r="B158" t="s">
        <v>54</v>
      </c>
      <c r="D158">
        <v>10</v>
      </c>
      <c r="E158">
        <v>20</v>
      </c>
      <c r="G158">
        <v>0.12197075906268785</v>
      </c>
      <c r="H158">
        <v>38.489915748714886</v>
      </c>
      <c r="I158">
        <v>3.549668202149677</v>
      </c>
      <c r="J158" s="20">
        <f t="shared" si="154"/>
        <v>1417</v>
      </c>
      <c r="K158" s="20">
        <f t="shared" si="155"/>
        <v>10</v>
      </c>
      <c r="L158" s="20">
        <f t="shared" si="156"/>
        <v>141700</v>
      </c>
      <c r="M158">
        <f t="shared" si="157"/>
        <v>5.4540210615928988</v>
      </c>
      <c r="N158">
        <f t="shared" si="158"/>
        <v>0.50298798424460922</v>
      </c>
      <c r="P158">
        <f t="shared" si="159"/>
        <v>0.17283256559182869</v>
      </c>
      <c r="Q158">
        <f t="shared" si="160"/>
        <v>1.7283256559182869</v>
      </c>
    </row>
    <row r="159" spans="1:17" x14ac:dyDescent="0.25">
      <c r="B159" t="s">
        <v>54</v>
      </c>
      <c r="D159">
        <v>20</v>
      </c>
      <c r="E159">
        <v>30</v>
      </c>
      <c r="G159">
        <v>0.11735889243876474</v>
      </c>
      <c r="H159">
        <v>0.3150193823216188</v>
      </c>
      <c r="I159">
        <v>2.9306348597799081</v>
      </c>
      <c r="J159" s="20">
        <f t="shared" si="154"/>
        <v>1417</v>
      </c>
      <c r="K159" s="20">
        <f t="shared" si="155"/>
        <v>10</v>
      </c>
      <c r="L159" s="20">
        <f t="shared" si="156"/>
        <v>141700</v>
      </c>
      <c r="M159">
        <f t="shared" si="157"/>
        <v>4.463824647497338E-2</v>
      </c>
      <c r="N159">
        <f t="shared" si="158"/>
        <v>0.41527095963081295</v>
      </c>
      <c r="P159">
        <f t="shared" si="159"/>
        <v>0.16629755058572965</v>
      </c>
      <c r="Q159">
        <f t="shared" si="160"/>
        <v>1.6629755058572964</v>
      </c>
    </row>
    <row r="160" spans="1:17" x14ac:dyDescent="0.25">
      <c r="B160" t="s">
        <v>54</v>
      </c>
      <c r="C160" s="20"/>
      <c r="D160">
        <v>30</v>
      </c>
      <c r="E160">
        <v>60</v>
      </c>
      <c r="G160">
        <v>0.11681531433543625</v>
      </c>
      <c r="I160">
        <v>5.0945869045029371</v>
      </c>
      <c r="J160" s="20">
        <f t="shared" si="154"/>
        <v>1341</v>
      </c>
      <c r="K160" s="20">
        <f t="shared" si="155"/>
        <v>30</v>
      </c>
      <c r="L160" s="20">
        <f t="shared" si="156"/>
        <v>402300</v>
      </c>
      <c r="M160">
        <f t="shared" si="157"/>
        <v>0</v>
      </c>
      <c r="N160">
        <f t="shared" si="158"/>
        <v>2.0495523116815315</v>
      </c>
      <c r="P160">
        <f t="shared" si="159"/>
        <v>0.15664933652382002</v>
      </c>
      <c r="Q160">
        <f t="shared" si="160"/>
        <v>4.6994800957146001</v>
      </c>
    </row>
    <row r="161" spans="1:17" x14ac:dyDescent="0.25">
      <c r="B161" t="s">
        <v>54</v>
      </c>
      <c r="D161">
        <v>60</v>
      </c>
      <c r="E161">
        <v>90</v>
      </c>
      <c r="G161">
        <v>0.11891891891891897</v>
      </c>
      <c r="I161">
        <v>2.3953216216216213</v>
      </c>
      <c r="J161" s="20">
        <f t="shared" si="154"/>
        <v>1391</v>
      </c>
      <c r="K161" s="20">
        <f t="shared" si="155"/>
        <v>30</v>
      </c>
      <c r="L161" s="20">
        <f t="shared" si="156"/>
        <v>417300</v>
      </c>
      <c r="M161">
        <f t="shared" si="157"/>
        <v>0</v>
      </c>
      <c r="N161">
        <f t="shared" si="158"/>
        <v>0.99956771270270262</v>
      </c>
      <c r="P161">
        <f t="shared" si="159"/>
        <v>0.16541621621621627</v>
      </c>
      <c r="Q161">
        <f t="shared" si="160"/>
        <v>4.9624864864864886</v>
      </c>
    </row>
    <row r="162" spans="1:17" x14ac:dyDescent="0.25">
      <c r="B162" t="s">
        <v>54</v>
      </c>
      <c r="D162">
        <v>90</v>
      </c>
      <c r="E162">
        <v>120</v>
      </c>
      <c r="G162">
        <v>0.118798449612403</v>
      </c>
      <c r="I162">
        <v>2.5049603359173127</v>
      </c>
      <c r="J162" s="20">
        <f t="shared" si="154"/>
        <v>1400</v>
      </c>
      <c r="K162" s="20">
        <f t="shared" si="155"/>
        <v>30</v>
      </c>
      <c r="L162" s="20">
        <f t="shared" si="156"/>
        <v>420000</v>
      </c>
      <c r="M162">
        <f t="shared" si="157"/>
        <v>0</v>
      </c>
      <c r="N162">
        <f t="shared" si="158"/>
        <v>1.0520833410852715</v>
      </c>
      <c r="P162">
        <f t="shared" si="159"/>
        <v>0.1663178294573642</v>
      </c>
      <c r="Q162">
        <f t="shared" si="160"/>
        <v>4.9895348837209257</v>
      </c>
    </row>
    <row r="163" spans="1:17" x14ac:dyDescent="0.25">
      <c r="B163" t="s">
        <v>54</v>
      </c>
      <c r="D163">
        <v>120</v>
      </c>
      <c r="E163">
        <v>150</v>
      </c>
      <c r="G163">
        <v>0.11857292759706195</v>
      </c>
      <c r="I163">
        <v>4.5690045470444201</v>
      </c>
      <c r="J163" s="20">
        <f t="shared" si="154"/>
        <v>0</v>
      </c>
      <c r="K163" s="20">
        <f t="shared" si="155"/>
        <v>30</v>
      </c>
      <c r="L163" s="20">
        <f t="shared" si="156"/>
        <v>0</v>
      </c>
      <c r="M163">
        <f t="shared" si="157"/>
        <v>0</v>
      </c>
      <c r="N163">
        <f t="shared" si="158"/>
        <v>0</v>
      </c>
      <c r="P163">
        <f t="shared" si="159"/>
        <v>0</v>
      </c>
      <c r="Q163">
        <f t="shared" si="160"/>
        <v>0</v>
      </c>
    </row>
    <row r="164" spans="1:17" x14ac:dyDescent="0.25">
      <c r="A164" s="20"/>
      <c r="B164" s="20" t="s">
        <v>55</v>
      </c>
      <c r="D164" s="20">
        <v>0</v>
      </c>
      <c r="E164" s="20">
        <v>10</v>
      </c>
      <c r="F164" s="20"/>
      <c r="G164" s="20">
        <v>0.20518018018018014</v>
      </c>
      <c r="H164" s="20">
        <v>10.372238213335136</v>
      </c>
      <c r="I164" s="20">
        <v>24.284076614449404</v>
      </c>
      <c r="J164" s="20">
        <f t="shared" ref="J164:J170" si="161">IF(E164=10, 1417, IF(E164=20, 1417, IF(E164=30, 1417, IF(E164=60, 1341, IF(E164=90, 1391, IF(E164=120, 1400, 0))))))</f>
        <v>1417</v>
      </c>
      <c r="K164" s="20">
        <f t="shared" ref="K164:K170" si="162">E164-D164</f>
        <v>10</v>
      </c>
      <c r="L164" s="20">
        <f t="shared" ref="L164:L170" si="163">(K164/100)*1000*J164</f>
        <v>141700</v>
      </c>
      <c r="M164">
        <f t="shared" ref="M164:M170" si="164">L164*H164*(1/1000000)</f>
        <v>1.4697461548295887</v>
      </c>
      <c r="N164">
        <f t="shared" ref="N164:N170" si="165">$L164*I164*(1/1000000)</f>
        <v>3.4410536562674805</v>
      </c>
      <c r="O164">
        <v>20.965263787914207</v>
      </c>
      <c r="P164">
        <f t="shared" ref="P164:P170" si="166">G164*(J164/1000)</f>
        <v>0.29074031531531525</v>
      </c>
      <c r="Q164">
        <f t="shared" ref="Q164:Q170" si="167">K164*P164</f>
        <v>2.9074031531531523</v>
      </c>
    </row>
    <row r="165" spans="1:17" x14ac:dyDescent="0.25">
      <c r="B165" t="s">
        <v>55</v>
      </c>
      <c r="D165">
        <v>10</v>
      </c>
      <c r="E165">
        <v>20</v>
      </c>
      <c r="G165">
        <v>0.17871113856289872</v>
      </c>
      <c r="H165">
        <v>0.65661097385217215</v>
      </c>
      <c r="I165">
        <v>4.5082196863633248</v>
      </c>
      <c r="J165" s="20">
        <f t="shared" si="161"/>
        <v>1417</v>
      </c>
      <c r="K165" s="20">
        <f t="shared" si="162"/>
        <v>10</v>
      </c>
      <c r="L165" s="20">
        <f t="shared" si="163"/>
        <v>141700</v>
      </c>
      <c r="M165">
        <f t="shared" si="164"/>
        <v>9.3041774994852791E-2</v>
      </c>
      <c r="N165">
        <f t="shared" si="165"/>
        <v>0.63881472955768304</v>
      </c>
      <c r="P165">
        <f t="shared" si="166"/>
        <v>0.2532336833436275</v>
      </c>
      <c r="Q165">
        <f t="shared" si="167"/>
        <v>2.532336833436275</v>
      </c>
    </row>
    <row r="166" spans="1:17" x14ac:dyDescent="0.25">
      <c r="B166" t="s">
        <v>55</v>
      </c>
      <c r="D166">
        <v>20</v>
      </c>
      <c r="E166">
        <v>30</v>
      </c>
      <c r="G166">
        <v>0.15790602874919543</v>
      </c>
      <c r="H166">
        <v>0.57797167989701781</v>
      </c>
      <c r="I166">
        <v>2.8435210148036898</v>
      </c>
      <c r="J166" s="20">
        <f t="shared" si="161"/>
        <v>1417</v>
      </c>
      <c r="K166" s="20">
        <f t="shared" si="162"/>
        <v>10</v>
      </c>
      <c r="L166" s="20">
        <f t="shared" si="163"/>
        <v>141700</v>
      </c>
      <c r="M166">
        <f t="shared" si="164"/>
        <v>8.1898587041407428E-2</v>
      </c>
      <c r="N166">
        <f t="shared" si="165"/>
        <v>0.4029269277976828</v>
      </c>
      <c r="P166">
        <f t="shared" si="166"/>
        <v>0.22375284273760992</v>
      </c>
      <c r="Q166">
        <f t="shared" si="167"/>
        <v>2.2375284273760991</v>
      </c>
    </row>
    <row r="167" spans="1:17" x14ac:dyDescent="0.25">
      <c r="B167" t="s">
        <v>55</v>
      </c>
      <c r="C167" s="20"/>
      <c r="D167">
        <v>30</v>
      </c>
      <c r="E167">
        <v>60</v>
      </c>
      <c r="G167">
        <v>0.13938481393848115</v>
      </c>
      <c r="I167">
        <v>2.3784160428766037</v>
      </c>
      <c r="J167" s="20">
        <f t="shared" si="161"/>
        <v>1341</v>
      </c>
      <c r="K167" s="20">
        <f t="shared" si="162"/>
        <v>30</v>
      </c>
      <c r="L167" s="20">
        <f t="shared" si="163"/>
        <v>402300</v>
      </c>
      <c r="M167">
        <f t="shared" si="164"/>
        <v>0</v>
      </c>
      <c r="N167">
        <f t="shared" si="165"/>
        <v>0.9568367740492576</v>
      </c>
      <c r="P167">
        <f t="shared" si="166"/>
        <v>0.18691503549150321</v>
      </c>
      <c r="Q167">
        <f t="shared" si="167"/>
        <v>5.6074510647450966</v>
      </c>
    </row>
    <row r="168" spans="1:17" x14ac:dyDescent="0.25">
      <c r="B168" t="s">
        <v>55</v>
      </c>
      <c r="D168">
        <v>60</v>
      </c>
      <c r="E168">
        <v>90</v>
      </c>
      <c r="G168">
        <v>0.12031714568880066</v>
      </c>
      <c r="I168">
        <v>7.803501070366698</v>
      </c>
      <c r="J168" s="20">
        <f t="shared" si="161"/>
        <v>1391</v>
      </c>
      <c r="K168" s="20">
        <f t="shared" si="162"/>
        <v>30</v>
      </c>
      <c r="L168" s="20">
        <f t="shared" si="163"/>
        <v>417300</v>
      </c>
      <c r="M168">
        <f t="shared" si="164"/>
        <v>0</v>
      </c>
      <c r="N168">
        <f t="shared" si="165"/>
        <v>3.2564009966640231</v>
      </c>
      <c r="P168">
        <f t="shared" si="166"/>
        <v>0.16736114965312171</v>
      </c>
      <c r="Q168">
        <f t="shared" si="167"/>
        <v>5.0208344895936516</v>
      </c>
    </row>
    <row r="169" spans="1:17" x14ac:dyDescent="0.25">
      <c r="B169" t="s">
        <v>55</v>
      </c>
      <c r="D169">
        <v>90</v>
      </c>
      <c r="E169">
        <v>120</v>
      </c>
      <c r="G169">
        <v>8.3081839162080451E-2</v>
      </c>
      <c r="I169">
        <v>25.296533777886264</v>
      </c>
      <c r="J169" s="20">
        <f t="shared" si="161"/>
        <v>1400</v>
      </c>
      <c r="K169" s="20">
        <f t="shared" si="162"/>
        <v>30</v>
      </c>
      <c r="L169" s="20">
        <f t="shared" si="163"/>
        <v>420000</v>
      </c>
      <c r="M169">
        <f t="shared" si="164"/>
        <v>0</v>
      </c>
      <c r="N169">
        <f t="shared" si="165"/>
        <v>10.624544186712232</v>
      </c>
      <c r="P169">
        <f t="shared" si="166"/>
        <v>0.11631457482691263</v>
      </c>
      <c r="Q169">
        <f t="shared" si="167"/>
        <v>3.4894372448073789</v>
      </c>
    </row>
    <row r="170" spans="1:17" x14ac:dyDescent="0.25">
      <c r="B170" t="s">
        <v>55</v>
      </c>
      <c r="D170">
        <v>120</v>
      </c>
      <c r="E170">
        <v>150</v>
      </c>
      <c r="G170">
        <v>0.103178928247048</v>
      </c>
      <c r="I170">
        <v>17.293698761731754</v>
      </c>
      <c r="J170" s="20">
        <f t="shared" si="161"/>
        <v>0</v>
      </c>
      <c r="K170" s="20">
        <f t="shared" si="162"/>
        <v>30</v>
      </c>
      <c r="L170" s="20">
        <f t="shared" si="163"/>
        <v>0</v>
      </c>
      <c r="M170">
        <f t="shared" si="164"/>
        <v>0</v>
      </c>
      <c r="N170">
        <f t="shared" si="165"/>
        <v>0</v>
      </c>
      <c r="P170">
        <f t="shared" si="166"/>
        <v>0</v>
      </c>
      <c r="Q170">
        <f t="shared" si="167"/>
        <v>0</v>
      </c>
    </row>
    <row r="171" spans="1:17" x14ac:dyDescent="0.25">
      <c r="A171" s="20"/>
      <c r="B171" s="20" t="s">
        <v>56</v>
      </c>
      <c r="D171" s="20">
        <v>0</v>
      </c>
      <c r="E171" s="20">
        <v>10</v>
      </c>
      <c r="F171" s="20">
        <v>13</v>
      </c>
      <c r="G171" s="20">
        <v>9.7472016098603939E-2</v>
      </c>
      <c r="H171" s="20">
        <v>4.4748211964952</v>
      </c>
      <c r="I171" s="20">
        <v>14.431140737014212</v>
      </c>
      <c r="J171" s="20">
        <f t="shared" ref="J171:J177" si="168">IF(E171=10, 1417, IF(E171=20, 1417, IF(E171=30, 1417, IF(E171=60, 1341, IF(E171=90, 1391, IF(E171=120, 1400, 0))))))</f>
        <v>1417</v>
      </c>
      <c r="K171" s="20">
        <f t="shared" ref="K171:K177" si="169">E171-D171</f>
        <v>10</v>
      </c>
      <c r="L171" s="20">
        <f t="shared" ref="L171:L177" si="170">(K171/100)*1000*J171</f>
        <v>141700</v>
      </c>
      <c r="M171">
        <f t="shared" ref="M171:M177" si="171">L171*H171*(1/1000000)</f>
        <v>0.63408216354336977</v>
      </c>
      <c r="N171">
        <f t="shared" ref="N171:N177" si="172">$L171*I171*(1/1000000)</f>
        <v>2.0448926424349136</v>
      </c>
      <c r="O171">
        <v>9.5695742597171147</v>
      </c>
      <c r="P171">
        <f t="shared" ref="P171:P177" si="173">G171*(J171/1000)</f>
        <v>0.13811784681172179</v>
      </c>
      <c r="Q171">
        <f t="shared" ref="Q171:Q177" si="174">K171*P171</f>
        <v>1.3811784681172179</v>
      </c>
    </row>
    <row r="172" spans="1:17" x14ac:dyDescent="0.25">
      <c r="B172" t="s">
        <v>56</v>
      </c>
      <c r="D172">
        <v>10</v>
      </c>
      <c r="E172">
        <v>20</v>
      </c>
      <c r="G172">
        <v>0.14215998302567373</v>
      </c>
      <c r="H172">
        <v>0.95082502298606675</v>
      </c>
      <c r="I172">
        <v>9.310733485395005</v>
      </c>
      <c r="J172" s="20">
        <f t="shared" si="168"/>
        <v>1417</v>
      </c>
      <c r="K172" s="20">
        <f t="shared" si="169"/>
        <v>10</v>
      </c>
      <c r="L172" s="20">
        <f t="shared" si="170"/>
        <v>141700</v>
      </c>
      <c r="M172">
        <f t="shared" si="171"/>
        <v>0.13473190575712565</v>
      </c>
      <c r="N172">
        <f t="shared" si="172"/>
        <v>1.3193309348804723</v>
      </c>
      <c r="P172">
        <f t="shared" si="173"/>
        <v>0.20144069594737968</v>
      </c>
      <c r="Q172">
        <f t="shared" si="174"/>
        <v>2.0144069594737966</v>
      </c>
    </row>
    <row r="173" spans="1:17" x14ac:dyDescent="0.25">
      <c r="B173" t="s">
        <v>56</v>
      </c>
      <c r="D173">
        <v>20</v>
      </c>
      <c r="E173">
        <v>30</v>
      </c>
      <c r="G173">
        <v>0.14399379002522805</v>
      </c>
      <c r="H173">
        <v>0.62365059188822047</v>
      </c>
      <c r="I173">
        <v>8.5921373277702315</v>
      </c>
      <c r="J173" s="20">
        <f t="shared" si="168"/>
        <v>1417</v>
      </c>
      <c r="K173" s="20">
        <f t="shared" si="169"/>
        <v>10</v>
      </c>
      <c r="L173" s="20">
        <f t="shared" si="170"/>
        <v>141700</v>
      </c>
      <c r="M173">
        <f t="shared" si="171"/>
        <v>8.8371288870560824E-2</v>
      </c>
      <c r="N173">
        <f t="shared" si="172"/>
        <v>1.2175058593450419</v>
      </c>
      <c r="P173">
        <f t="shared" si="173"/>
        <v>0.20403920046574817</v>
      </c>
      <c r="Q173">
        <f t="shared" si="174"/>
        <v>2.0403920046574817</v>
      </c>
    </row>
    <row r="174" spans="1:17" x14ac:dyDescent="0.25">
      <c r="B174" t="s">
        <v>56</v>
      </c>
      <c r="C174" s="20"/>
      <c r="D174">
        <v>30</v>
      </c>
      <c r="E174">
        <v>60</v>
      </c>
      <c r="G174">
        <v>0.12982966348151223</v>
      </c>
      <c r="I174">
        <v>4.395793778562525</v>
      </c>
      <c r="J174" s="20">
        <f t="shared" si="168"/>
        <v>1341</v>
      </c>
      <c r="K174" s="20">
        <f t="shared" si="169"/>
        <v>30</v>
      </c>
      <c r="L174" s="20">
        <f t="shared" si="170"/>
        <v>402300</v>
      </c>
      <c r="M174">
        <f t="shared" si="171"/>
        <v>0</v>
      </c>
      <c r="N174">
        <f t="shared" si="172"/>
        <v>1.7684278371157038</v>
      </c>
      <c r="P174">
        <f t="shared" si="173"/>
        <v>0.17410157872870791</v>
      </c>
      <c r="Q174">
        <f t="shared" si="174"/>
        <v>5.2230473618612372</v>
      </c>
    </row>
    <row r="175" spans="1:17" x14ac:dyDescent="0.25">
      <c r="B175" t="s">
        <v>56</v>
      </c>
      <c r="D175">
        <v>60</v>
      </c>
      <c r="E175">
        <v>90</v>
      </c>
      <c r="G175">
        <v>0.1277021617293834</v>
      </c>
      <c r="I175">
        <v>2.5614029423538831</v>
      </c>
      <c r="J175" s="20">
        <f t="shared" si="168"/>
        <v>1391</v>
      </c>
      <c r="K175" s="20">
        <f t="shared" si="169"/>
        <v>30</v>
      </c>
      <c r="L175" s="20">
        <f t="shared" si="170"/>
        <v>417300</v>
      </c>
      <c r="M175">
        <f t="shared" si="171"/>
        <v>0</v>
      </c>
      <c r="N175">
        <f t="shared" si="172"/>
        <v>1.0688734478442754</v>
      </c>
      <c r="P175">
        <f t="shared" si="173"/>
        <v>0.17763370696557229</v>
      </c>
      <c r="Q175">
        <f t="shared" si="174"/>
        <v>5.3290112089671684</v>
      </c>
    </row>
    <row r="176" spans="1:17" x14ac:dyDescent="0.25">
      <c r="B176" t="s">
        <v>56</v>
      </c>
      <c r="D176">
        <v>90</v>
      </c>
      <c r="E176">
        <v>120</v>
      </c>
      <c r="G176">
        <v>0.11375464684014878</v>
      </c>
      <c r="I176">
        <v>3.0794242379182157</v>
      </c>
      <c r="J176" s="20">
        <f t="shared" si="168"/>
        <v>1400</v>
      </c>
      <c r="K176" s="20">
        <f t="shared" si="169"/>
        <v>30</v>
      </c>
      <c r="L176" s="20">
        <f t="shared" si="170"/>
        <v>420000</v>
      </c>
      <c r="M176">
        <f t="shared" si="171"/>
        <v>0</v>
      </c>
      <c r="N176">
        <f t="shared" si="172"/>
        <v>1.2933581799256506</v>
      </c>
      <c r="P176">
        <f t="shared" si="173"/>
        <v>0.1592565055762083</v>
      </c>
      <c r="Q176">
        <f t="shared" si="174"/>
        <v>4.7776951672862484</v>
      </c>
    </row>
    <row r="177" spans="1:17" x14ac:dyDescent="0.25">
      <c r="B177" t="s">
        <v>56</v>
      </c>
      <c r="D177">
        <v>120</v>
      </c>
      <c r="E177">
        <v>150</v>
      </c>
      <c r="G177">
        <v>0.12595155709342562</v>
      </c>
      <c r="I177">
        <v>5.0086678085351783</v>
      </c>
      <c r="J177" s="20">
        <f t="shared" si="168"/>
        <v>0</v>
      </c>
      <c r="K177" s="20">
        <f t="shared" si="169"/>
        <v>30</v>
      </c>
      <c r="L177" s="20">
        <f t="shared" si="170"/>
        <v>0</v>
      </c>
      <c r="M177">
        <f t="shared" si="171"/>
        <v>0</v>
      </c>
      <c r="N177">
        <f t="shared" si="172"/>
        <v>0</v>
      </c>
      <c r="P177">
        <f t="shared" si="173"/>
        <v>0</v>
      </c>
      <c r="Q177">
        <f t="shared" si="174"/>
        <v>0</v>
      </c>
    </row>
    <row r="178" spans="1:17" x14ac:dyDescent="0.25">
      <c r="A178" s="20"/>
      <c r="B178" s="20" t="s">
        <v>57</v>
      </c>
      <c r="D178" s="20">
        <v>0</v>
      </c>
      <c r="E178" s="20">
        <v>10</v>
      </c>
      <c r="F178" s="20"/>
      <c r="G178" s="20">
        <v>0.1176545570427024</v>
      </c>
      <c r="H178" s="20">
        <v>2.3545686148289779</v>
      </c>
      <c r="I178" s="20">
        <v>4.8222940301678348</v>
      </c>
      <c r="J178" s="20">
        <f t="shared" ref="J178:J184" si="175">IF(E178=10, 1417, IF(E178=20, 1417, IF(E178=30, 1417, IF(E178=60, 1341, IF(E178=90, 1391, IF(E178=120, 1400, 0))))))</f>
        <v>1417</v>
      </c>
      <c r="K178" s="20">
        <f t="shared" ref="K178:K184" si="176">E178-D178</f>
        <v>10</v>
      </c>
      <c r="L178" s="20">
        <f t="shared" ref="L178:L184" si="177">(K178/100)*1000*J178</f>
        <v>141700</v>
      </c>
      <c r="M178">
        <f t="shared" ref="M178:M184" si="178">L178*H178*(1/1000000)</f>
        <v>0.33364237272126618</v>
      </c>
      <c r="N178">
        <f t="shared" ref="N178:N184" si="179">$L178*I178*(1/1000000)</f>
        <v>0.68331906407478216</v>
      </c>
      <c r="O178">
        <v>9.5102365615702595</v>
      </c>
      <c r="P178">
        <f t="shared" ref="P178:P184" si="180">G178*(J178/1000)</f>
        <v>0.16671650732950932</v>
      </c>
      <c r="Q178">
        <f t="shared" ref="Q178:Q184" si="181">K178*P178</f>
        <v>1.6671650732950933</v>
      </c>
    </row>
    <row r="179" spans="1:17" x14ac:dyDescent="0.25">
      <c r="B179" t="s">
        <v>57</v>
      </c>
      <c r="D179">
        <v>10</v>
      </c>
      <c r="E179">
        <v>20</v>
      </c>
      <c r="G179">
        <v>0.10648518815052027</v>
      </c>
      <c r="H179">
        <v>0.1688628769682412</v>
      </c>
      <c r="I179">
        <v>1.8671611689351477</v>
      </c>
      <c r="J179" s="20">
        <f t="shared" si="175"/>
        <v>1417</v>
      </c>
      <c r="K179" s="20">
        <f t="shared" si="176"/>
        <v>10</v>
      </c>
      <c r="L179" s="20">
        <f t="shared" si="177"/>
        <v>141700</v>
      </c>
      <c r="M179">
        <f t="shared" si="178"/>
        <v>2.392786966639978E-2</v>
      </c>
      <c r="N179">
        <f t="shared" si="179"/>
        <v>0.2645767376381104</v>
      </c>
      <c r="P179">
        <f t="shared" si="180"/>
        <v>0.15088951160928724</v>
      </c>
      <c r="Q179">
        <f t="shared" si="181"/>
        <v>1.5088951160928723</v>
      </c>
    </row>
    <row r="180" spans="1:17" x14ac:dyDescent="0.25">
      <c r="B180" t="s">
        <v>57</v>
      </c>
      <c r="D180">
        <v>20</v>
      </c>
      <c r="E180">
        <v>30</v>
      </c>
      <c r="G180">
        <v>0.10052910052910058</v>
      </c>
      <c r="H180">
        <v>-6.3730511463844786E-2</v>
      </c>
      <c r="I180">
        <v>1.958073104056437</v>
      </c>
      <c r="J180" s="20">
        <f t="shared" si="175"/>
        <v>1417</v>
      </c>
      <c r="K180" s="20">
        <f t="shared" si="176"/>
        <v>10</v>
      </c>
      <c r="L180" s="20">
        <f t="shared" si="177"/>
        <v>141700</v>
      </c>
      <c r="M180">
        <f t="shared" si="178"/>
        <v>-9.030613474426805E-3</v>
      </c>
      <c r="N180">
        <f t="shared" si="179"/>
        <v>0.2774589588447971</v>
      </c>
      <c r="P180">
        <f t="shared" si="180"/>
        <v>0.14244973544973552</v>
      </c>
      <c r="Q180">
        <f t="shared" si="181"/>
        <v>1.4244973544973552</v>
      </c>
    </row>
    <row r="181" spans="1:17" x14ac:dyDescent="0.25">
      <c r="B181" t="s">
        <v>57</v>
      </c>
      <c r="C181" s="20"/>
      <c r="D181">
        <v>30</v>
      </c>
      <c r="E181">
        <v>60</v>
      </c>
      <c r="G181">
        <v>8.6151272553471242E-2</v>
      </c>
      <c r="I181">
        <v>1.797903046959016</v>
      </c>
      <c r="J181" s="20">
        <f t="shared" si="175"/>
        <v>1341</v>
      </c>
      <c r="K181" s="20">
        <f t="shared" si="176"/>
        <v>30</v>
      </c>
      <c r="L181" s="20">
        <f t="shared" si="177"/>
        <v>402300</v>
      </c>
      <c r="M181">
        <f t="shared" si="178"/>
        <v>0</v>
      </c>
      <c r="N181">
        <f t="shared" si="179"/>
        <v>0.72329639579161209</v>
      </c>
      <c r="P181">
        <f t="shared" si="180"/>
        <v>0.11552885649420493</v>
      </c>
      <c r="Q181">
        <f t="shared" si="181"/>
        <v>3.4658656948261477</v>
      </c>
    </row>
    <row r="182" spans="1:17" x14ac:dyDescent="0.25">
      <c r="B182" t="s">
        <v>57</v>
      </c>
      <c r="D182">
        <v>60</v>
      </c>
      <c r="E182">
        <v>90</v>
      </c>
      <c r="G182">
        <v>7.3529411764705885E-2</v>
      </c>
      <c r="I182">
        <v>5.6870753676470578</v>
      </c>
      <c r="J182" s="20">
        <f t="shared" si="175"/>
        <v>1391</v>
      </c>
      <c r="K182" s="20">
        <f t="shared" si="176"/>
        <v>30</v>
      </c>
      <c r="L182" s="20">
        <f t="shared" si="177"/>
        <v>417300</v>
      </c>
      <c r="M182">
        <f t="shared" si="178"/>
        <v>0</v>
      </c>
      <c r="N182">
        <f t="shared" si="179"/>
        <v>2.3732165509191172</v>
      </c>
      <c r="P182">
        <f t="shared" si="180"/>
        <v>0.10227941176470588</v>
      </c>
      <c r="Q182">
        <f t="shared" si="181"/>
        <v>3.0683823529411764</v>
      </c>
    </row>
    <row r="183" spans="1:17" x14ac:dyDescent="0.25">
      <c r="B183" t="s">
        <v>57</v>
      </c>
      <c r="D183">
        <v>90</v>
      </c>
      <c r="E183">
        <v>120</v>
      </c>
      <c r="G183">
        <v>5.7735011102886841E-2</v>
      </c>
      <c r="I183">
        <v>11.523402917591907</v>
      </c>
      <c r="J183" s="20">
        <f t="shared" si="175"/>
        <v>1400</v>
      </c>
      <c r="K183" s="20">
        <f t="shared" si="176"/>
        <v>30</v>
      </c>
      <c r="L183" s="20">
        <f t="shared" si="177"/>
        <v>420000</v>
      </c>
      <c r="M183">
        <f t="shared" si="178"/>
        <v>0</v>
      </c>
      <c r="N183">
        <f t="shared" si="179"/>
        <v>4.8398292253886011</v>
      </c>
      <c r="P183">
        <f t="shared" si="180"/>
        <v>8.0829015544041566E-2</v>
      </c>
      <c r="Q183">
        <f t="shared" si="181"/>
        <v>2.4248704663212468</v>
      </c>
    </row>
    <row r="184" spans="1:17" x14ac:dyDescent="0.25">
      <c r="B184" t="s">
        <v>57</v>
      </c>
      <c r="D184">
        <v>120</v>
      </c>
      <c r="E184">
        <v>150</v>
      </c>
      <c r="G184">
        <v>7.2610192072832314E-2</v>
      </c>
      <c r="I184">
        <v>7.6341170136190373</v>
      </c>
      <c r="J184" s="20">
        <f t="shared" si="175"/>
        <v>0</v>
      </c>
      <c r="K184" s="20">
        <f t="shared" si="176"/>
        <v>30</v>
      </c>
      <c r="L184" s="20">
        <f t="shared" si="177"/>
        <v>0</v>
      </c>
      <c r="M184">
        <f t="shared" si="178"/>
        <v>0</v>
      </c>
      <c r="N184">
        <f t="shared" si="179"/>
        <v>0</v>
      </c>
      <c r="P184">
        <f t="shared" si="180"/>
        <v>0</v>
      </c>
      <c r="Q184">
        <f t="shared" si="181"/>
        <v>0</v>
      </c>
    </row>
    <row r="185" spans="1:17" x14ac:dyDescent="0.25">
      <c r="A185" s="20"/>
      <c r="B185" s="20" t="s">
        <v>58</v>
      </c>
      <c r="D185" s="20">
        <v>0</v>
      </c>
      <c r="E185" s="20">
        <v>10</v>
      </c>
      <c r="F185" s="20">
        <v>14</v>
      </c>
      <c r="G185" s="20">
        <v>0.12998542467205515</v>
      </c>
      <c r="H185" s="20">
        <v>2.7391797822534336</v>
      </c>
      <c r="I185" s="20">
        <v>1.1998879908131266</v>
      </c>
      <c r="J185" s="20">
        <f t="shared" ref="J185:J191" si="182">IF(E185=10, 1417, IF(E185=20, 1417, IF(E185=30, 1417, IF(E185=60, 1341, IF(E185=90, 1391, IF(E185=120, 1400, 0))))))</f>
        <v>1417</v>
      </c>
      <c r="K185" s="20">
        <f t="shared" ref="K185:K191" si="183">E185-D185</f>
        <v>10</v>
      </c>
      <c r="L185" s="20">
        <f t="shared" ref="L185:L191" si="184">(K185/100)*1000*J185</f>
        <v>141700</v>
      </c>
      <c r="M185">
        <f t="shared" ref="M185:M191" si="185">L185*H185*(1/1000000)</f>
        <v>0.38814177514531151</v>
      </c>
      <c r="N185">
        <f t="shared" ref="N185:N191" si="186">$L185*I185*(1/1000000)</f>
        <v>0.17002412829822003</v>
      </c>
      <c r="O185">
        <v>6.1376314675460986</v>
      </c>
      <c r="P185">
        <f t="shared" ref="P185:P191" si="187">G185*(J185/1000)</f>
        <v>0.18418934676030216</v>
      </c>
      <c r="Q185">
        <f t="shared" ref="Q185:Q191" si="188">K185*P185</f>
        <v>1.8418934676030216</v>
      </c>
    </row>
    <row r="186" spans="1:17" x14ac:dyDescent="0.25">
      <c r="B186" t="s">
        <v>58</v>
      </c>
      <c r="D186">
        <v>10</v>
      </c>
      <c r="E186">
        <v>20</v>
      </c>
      <c r="G186">
        <v>0.16861341371514671</v>
      </c>
      <c r="H186">
        <v>0.83628077116302424</v>
      </c>
      <c r="I186">
        <v>0.60302896571213249</v>
      </c>
      <c r="J186" s="20">
        <f t="shared" si="182"/>
        <v>1417</v>
      </c>
      <c r="K186" s="20">
        <f t="shared" si="183"/>
        <v>10</v>
      </c>
      <c r="L186" s="20">
        <f t="shared" si="184"/>
        <v>141700</v>
      </c>
      <c r="M186">
        <f t="shared" si="185"/>
        <v>0.11850098527380053</v>
      </c>
      <c r="N186">
        <f t="shared" si="186"/>
        <v>8.5449204441409174E-2</v>
      </c>
      <c r="P186">
        <f t="shared" si="187"/>
        <v>0.23892520723436289</v>
      </c>
      <c r="Q186">
        <f t="shared" si="188"/>
        <v>2.3892520723436288</v>
      </c>
    </row>
    <row r="187" spans="1:17" x14ac:dyDescent="0.25">
      <c r="B187" t="s">
        <v>58</v>
      </c>
      <c r="D187">
        <v>20</v>
      </c>
      <c r="E187">
        <v>30</v>
      </c>
      <c r="G187">
        <v>0.14802765351769015</v>
      </c>
      <c r="H187">
        <v>0.85807686051240328</v>
      </c>
      <c r="I187">
        <v>1.2560469906466043</v>
      </c>
      <c r="J187" s="20">
        <f t="shared" si="182"/>
        <v>1417</v>
      </c>
      <c r="K187" s="20">
        <f t="shared" si="183"/>
        <v>10</v>
      </c>
      <c r="L187" s="20">
        <f t="shared" si="184"/>
        <v>141700</v>
      </c>
      <c r="M187">
        <f t="shared" si="185"/>
        <v>0.12158949113460753</v>
      </c>
      <c r="N187">
        <f t="shared" si="186"/>
        <v>0.17798185857462381</v>
      </c>
      <c r="P187">
        <f t="shared" si="187"/>
        <v>0.20975518503456694</v>
      </c>
      <c r="Q187">
        <f t="shared" si="188"/>
        <v>2.0975518503456696</v>
      </c>
    </row>
    <row r="188" spans="1:17" x14ac:dyDescent="0.25">
      <c r="B188" t="s">
        <v>58</v>
      </c>
      <c r="C188" s="20"/>
      <c r="D188">
        <v>30</v>
      </c>
      <c r="E188">
        <v>60</v>
      </c>
      <c r="G188">
        <v>0.13659748092957225</v>
      </c>
      <c r="I188">
        <v>8.3791012210986899</v>
      </c>
      <c r="J188" s="20">
        <f t="shared" si="182"/>
        <v>1341</v>
      </c>
      <c r="K188" s="20">
        <f t="shared" si="183"/>
        <v>30</v>
      </c>
      <c r="L188" s="20">
        <f t="shared" si="184"/>
        <v>402300</v>
      </c>
      <c r="M188">
        <f t="shared" si="185"/>
        <v>0</v>
      </c>
      <c r="N188">
        <f t="shared" si="186"/>
        <v>3.3709124212480028</v>
      </c>
      <c r="P188">
        <f t="shared" si="187"/>
        <v>0.18317722192655639</v>
      </c>
      <c r="Q188">
        <f t="shared" si="188"/>
        <v>5.4953166577966917</v>
      </c>
    </row>
    <row r="189" spans="1:17" x14ac:dyDescent="0.25">
      <c r="B189" t="s">
        <v>58</v>
      </c>
      <c r="D189">
        <v>60</v>
      </c>
      <c r="E189">
        <v>90</v>
      </c>
      <c r="G189">
        <v>0.1371715610510045</v>
      </c>
      <c r="I189">
        <v>1.9584427163833069</v>
      </c>
      <c r="J189" s="20">
        <f t="shared" si="182"/>
        <v>1391</v>
      </c>
      <c r="K189" s="20">
        <f t="shared" si="183"/>
        <v>30</v>
      </c>
      <c r="L189" s="20">
        <f t="shared" si="184"/>
        <v>417300</v>
      </c>
      <c r="M189">
        <f t="shared" si="185"/>
        <v>0</v>
      </c>
      <c r="N189">
        <f t="shared" si="186"/>
        <v>0.81725814554675402</v>
      </c>
      <c r="P189">
        <f t="shared" si="187"/>
        <v>0.19080564142194725</v>
      </c>
      <c r="Q189">
        <f t="shared" si="188"/>
        <v>5.7241692426584176</v>
      </c>
    </row>
    <row r="190" spans="1:17" x14ac:dyDescent="0.25">
      <c r="B190" t="s">
        <v>58</v>
      </c>
      <c r="D190">
        <v>90</v>
      </c>
      <c r="E190">
        <v>120</v>
      </c>
      <c r="G190">
        <v>0.13037502454349109</v>
      </c>
      <c r="I190">
        <v>2.113746328293737</v>
      </c>
      <c r="J190" s="20">
        <f t="shared" si="182"/>
        <v>1400</v>
      </c>
      <c r="K190" s="20">
        <f t="shared" si="183"/>
        <v>30</v>
      </c>
      <c r="L190" s="20">
        <f t="shared" si="184"/>
        <v>420000</v>
      </c>
      <c r="M190">
        <f t="shared" si="185"/>
        <v>0</v>
      </c>
      <c r="N190">
        <f t="shared" si="186"/>
        <v>0.88777345788336948</v>
      </c>
      <c r="P190">
        <f t="shared" si="187"/>
        <v>0.18252503436088752</v>
      </c>
      <c r="Q190">
        <f t="shared" si="188"/>
        <v>5.4757510308266255</v>
      </c>
    </row>
    <row r="191" spans="1:17" x14ac:dyDescent="0.25">
      <c r="B191" t="s">
        <v>58</v>
      </c>
      <c r="D191">
        <v>120</v>
      </c>
      <c r="E191">
        <v>150</v>
      </c>
      <c r="G191">
        <v>0.12809227500379416</v>
      </c>
      <c r="I191">
        <v>5.068452048869327</v>
      </c>
      <c r="J191" s="20">
        <f t="shared" si="182"/>
        <v>0</v>
      </c>
      <c r="K191" s="20">
        <f t="shared" si="183"/>
        <v>30</v>
      </c>
      <c r="L191" s="20">
        <f t="shared" si="184"/>
        <v>0</v>
      </c>
      <c r="M191">
        <f t="shared" si="185"/>
        <v>0</v>
      </c>
      <c r="N191">
        <f t="shared" si="186"/>
        <v>0</v>
      </c>
      <c r="P191">
        <f t="shared" si="187"/>
        <v>0</v>
      </c>
      <c r="Q191">
        <f t="shared" si="188"/>
        <v>0</v>
      </c>
    </row>
    <row r="192" spans="1:17" x14ac:dyDescent="0.25">
      <c r="A192" s="20"/>
      <c r="B192" s="20" t="s">
        <v>59</v>
      </c>
      <c r="D192" s="20">
        <v>0</v>
      </c>
      <c r="E192" s="20">
        <v>10</v>
      </c>
      <c r="F192" s="20"/>
      <c r="G192" s="20">
        <v>0.12142175572519075</v>
      </c>
      <c r="H192" s="20">
        <v>18.238101091364502</v>
      </c>
      <c r="I192" s="20">
        <v>35.926928211474234</v>
      </c>
      <c r="J192" s="20">
        <f t="shared" ref="J192:J198" si="189">IF(E192=10, 1417, IF(E192=20, 1417, IF(E192=30, 1417, IF(E192=60, 1341, IF(E192=90, 1391, IF(E192=120, 1400, 0))))))</f>
        <v>1417</v>
      </c>
      <c r="K192" s="20">
        <f t="shared" ref="K192:K198" si="190">E192-D192</f>
        <v>10</v>
      </c>
      <c r="L192" s="20">
        <f t="shared" ref="L192:L198" si="191">(K192/100)*1000*J192</f>
        <v>141700</v>
      </c>
      <c r="M192">
        <f t="shared" ref="M192:M198" si="192">L192*H192*(1/1000000)</f>
        <v>2.58433892464635</v>
      </c>
      <c r="N192">
        <f t="shared" ref="N192:N198" si="193">$L192*I192*(1/1000000)</f>
        <v>5.090845727565898</v>
      </c>
      <c r="O192">
        <v>16.942821164661709</v>
      </c>
      <c r="P192">
        <f t="shared" ref="P192:P198" si="194">G192*(J192/1000)</f>
        <v>0.17205462786259529</v>
      </c>
      <c r="Q192">
        <f t="shared" ref="Q192:Q198" si="195">K192*P192</f>
        <v>1.7205462786259529</v>
      </c>
    </row>
    <row r="193" spans="1:17" x14ac:dyDescent="0.25">
      <c r="B193" t="s">
        <v>59</v>
      </c>
      <c r="D193">
        <v>10</v>
      </c>
      <c r="E193">
        <v>20</v>
      </c>
      <c r="G193">
        <v>0.10781771026306045</v>
      </c>
      <c r="H193">
        <v>-5.479520810176608E-2</v>
      </c>
      <c r="I193">
        <v>3.7310340619982711</v>
      </c>
      <c r="J193" s="20">
        <f t="shared" si="189"/>
        <v>1417</v>
      </c>
      <c r="K193" s="20">
        <f t="shared" si="190"/>
        <v>10</v>
      </c>
      <c r="L193" s="20">
        <f t="shared" si="191"/>
        <v>141700</v>
      </c>
      <c r="M193">
        <f t="shared" si="192"/>
        <v>-7.7644809880202531E-3</v>
      </c>
      <c r="N193">
        <f t="shared" si="193"/>
        <v>0.52868752658515505</v>
      </c>
      <c r="P193">
        <f t="shared" si="194"/>
        <v>0.15277769544275666</v>
      </c>
      <c r="Q193">
        <f t="shared" si="195"/>
        <v>1.5277769544275666</v>
      </c>
    </row>
    <row r="194" spans="1:17" x14ac:dyDescent="0.25">
      <c r="B194" t="s">
        <v>59</v>
      </c>
      <c r="D194">
        <v>20</v>
      </c>
      <c r="E194">
        <v>30</v>
      </c>
      <c r="G194">
        <v>0.10054163845633035</v>
      </c>
      <c r="H194">
        <v>-0.10918687090950122</v>
      </c>
      <c r="I194">
        <v>2.0049614900699613</v>
      </c>
      <c r="J194" s="20">
        <f t="shared" si="189"/>
        <v>1417</v>
      </c>
      <c r="K194" s="20">
        <f t="shared" si="190"/>
        <v>10</v>
      </c>
      <c r="L194" s="20">
        <f t="shared" si="191"/>
        <v>141700</v>
      </c>
      <c r="M194">
        <f t="shared" si="192"/>
        <v>-1.5471779607876322E-2</v>
      </c>
      <c r="N194">
        <f t="shared" si="193"/>
        <v>0.28410304314291346</v>
      </c>
      <c r="P194">
        <f t="shared" si="194"/>
        <v>0.14246750169262012</v>
      </c>
      <c r="Q194">
        <f t="shared" si="195"/>
        <v>1.4246750169262012</v>
      </c>
    </row>
    <row r="195" spans="1:17" x14ac:dyDescent="0.25">
      <c r="B195" t="s">
        <v>59</v>
      </c>
      <c r="C195" s="20"/>
      <c r="D195">
        <v>30</v>
      </c>
      <c r="E195">
        <v>60</v>
      </c>
      <c r="G195">
        <v>9.3549373280342477E-2</v>
      </c>
      <c r="I195">
        <v>3.2543060659329468</v>
      </c>
      <c r="J195" s="20">
        <f t="shared" si="189"/>
        <v>1341</v>
      </c>
      <c r="K195" s="20">
        <f t="shared" si="190"/>
        <v>30</v>
      </c>
      <c r="L195" s="20">
        <f t="shared" si="191"/>
        <v>402300</v>
      </c>
      <c r="M195">
        <f t="shared" si="192"/>
        <v>0</v>
      </c>
      <c r="N195">
        <f t="shared" si="193"/>
        <v>1.3092073303248244</v>
      </c>
      <c r="P195">
        <f t="shared" si="194"/>
        <v>0.12544970956893925</v>
      </c>
      <c r="Q195">
        <f t="shared" si="195"/>
        <v>3.7634912870681774</v>
      </c>
    </row>
    <row r="196" spans="1:17" x14ac:dyDescent="0.25">
      <c r="B196" t="s">
        <v>59</v>
      </c>
      <c r="D196">
        <v>60</v>
      </c>
      <c r="E196">
        <v>90</v>
      </c>
      <c r="G196">
        <v>8.2445316881660055E-2</v>
      </c>
      <c r="I196">
        <v>5.6069173864273685</v>
      </c>
      <c r="J196" s="20">
        <f t="shared" si="189"/>
        <v>1391</v>
      </c>
      <c r="K196" s="20">
        <f t="shared" si="190"/>
        <v>30</v>
      </c>
      <c r="L196" s="20">
        <f t="shared" si="191"/>
        <v>417300</v>
      </c>
      <c r="M196">
        <f t="shared" si="192"/>
        <v>0</v>
      </c>
      <c r="N196">
        <f t="shared" si="193"/>
        <v>2.3397666253561411</v>
      </c>
      <c r="P196">
        <f t="shared" si="194"/>
        <v>0.11468143578238914</v>
      </c>
      <c r="Q196">
        <f t="shared" si="195"/>
        <v>3.4404430734716742</v>
      </c>
    </row>
    <row r="197" spans="1:17" x14ac:dyDescent="0.25">
      <c r="B197" t="s">
        <v>59</v>
      </c>
      <c r="D197">
        <v>90</v>
      </c>
      <c r="E197">
        <v>120</v>
      </c>
      <c r="G197">
        <v>6.2554969217238479E-2</v>
      </c>
      <c r="I197">
        <v>11.497876780086484</v>
      </c>
      <c r="J197" s="20">
        <f t="shared" si="189"/>
        <v>1400</v>
      </c>
      <c r="K197" s="20">
        <f t="shared" si="190"/>
        <v>30</v>
      </c>
      <c r="L197" s="20">
        <f t="shared" si="191"/>
        <v>420000</v>
      </c>
      <c r="M197">
        <f t="shared" si="192"/>
        <v>0</v>
      </c>
      <c r="N197">
        <f t="shared" si="193"/>
        <v>4.8291082476363227</v>
      </c>
      <c r="P197">
        <f t="shared" si="194"/>
        <v>8.7576956904133862E-2</v>
      </c>
      <c r="Q197">
        <f t="shared" si="195"/>
        <v>2.627308707124016</v>
      </c>
    </row>
    <row r="198" spans="1:17" x14ac:dyDescent="0.25">
      <c r="B198" t="s">
        <v>59</v>
      </c>
      <c r="D198">
        <v>120</v>
      </c>
      <c r="E198">
        <v>150</v>
      </c>
      <c r="G198">
        <v>7.3501376826943424E-2</v>
      </c>
      <c r="I198">
        <v>5.6868941855539079</v>
      </c>
      <c r="J198" s="20">
        <f t="shared" si="189"/>
        <v>0</v>
      </c>
      <c r="K198" s="20">
        <f t="shared" si="190"/>
        <v>30</v>
      </c>
      <c r="L198" s="20">
        <f t="shared" si="191"/>
        <v>0</v>
      </c>
      <c r="M198">
        <f t="shared" si="192"/>
        <v>0</v>
      </c>
      <c r="N198">
        <f t="shared" si="193"/>
        <v>0</v>
      </c>
      <c r="P198">
        <f t="shared" si="194"/>
        <v>0</v>
      </c>
      <c r="Q198">
        <f t="shared" si="195"/>
        <v>0</v>
      </c>
    </row>
    <row r="199" spans="1:17" x14ac:dyDescent="0.25">
      <c r="A199" s="20"/>
      <c r="B199" s="20" t="s">
        <v>60</v>
      </c>
      <c r="D199" s="20">
        <v>0</v>
      </c>
      <c r="E199" s="20">
        <v>10</v>
      </c>
      <c r="F199" s="20">
        <v>15</v>
      </c>
      <c r="G199" s="20">
        <v>9.6080744527460973E-2</v>
      </c>
      <c r="H199" s="20">
        <v>7.3683719404028505</v>
      </c>
      <c r="I199" s="20">
        <v>5.6423314545375103</v>
      </c>
      <c r="J199" s="20">
        <f t="shared" ref="J199:J205" si="196">IF(E199=10, 1417, IF(E199=20, 1417, IF(E199=30, 1417, IF(E199=60, 1341, IF(E199=90, 1391, IF(E199=120, 1400, 0))))))</f>
        <v>1417</v>
      </c>
      <c r="K199" s="20">
        <f t="shared" ref="K199:K205" si="197">E199-D199</f>
        <v>10</v>
      </c>
      <c r="L199" s="20">
        <f t="shared" ref="L199:L205" si="198">(K199/100)*1000*J199</f>
        <v>141700</v>
      </c>
      <c r="M199">
        <f t="shared" ref="M199:M205" si="199">L199*H199*(1/1000000)</f>
        <v>1.044098303955084</v>
      </c>
      <c r="N199">
        <f t="shared" ref="N199:N205" si="200">$L199*I199*(1/1000000)</f>
        <v>0.79951836710796509</v>
      </c>
      <c r="O199">
        <v>12.936181894162864</v>
      </c>
      <c r="P199">
        <f t="shared" ref="P199:P205" si="201">G199*(J199/1000)</f>
        <v>0.13614641499541219</v>
      </c>
      <c r="Q199">
        <f t="shared" ref="Q199:Q205" si="202">K199*P199</f>
        <v>1.3614641499541218</v>
      </c>
    </row>
    <row r="200" spans="1:17" x14ac:dyDescent="0.25">
      <c r="B200" t="s">
        <v>60</v>
      </c>
      <c r="D200">
        <v>10</v>
      </c>
      <c r="E200">
        <v>20</v>
      </c>
      <c r="G200">
        <v>0.12647456971572213</v>
      </c>
      <c r="H200">
        <v>0.51575269129117507</v>
      </c>
      <c r="I200">
        <v>1.9217812898859017</v>
      </c>
      <c r="J200" s="20">
        <f t="shared" si="196"/>
        <v>1417</v>
      </c>
      <c r="K200" s="20">
        <f t="shared" si="197"/>
        <v>10</v>
      </c>
      <c r="L200" s="20">
        <f t="shared" si="198"/>
        <v>141700</v>
      </c>
      <c r="M200">
        <f t="shared" si="199"/>
        <v>7.3082156355959507E-2</v>
      </c>
      <c r="N200">
        <f t="shared" si="200"/>
        <v>0.27231640877683227</v>
      </c>
      <c r="P200">
        <f t="shared" si="201"/>
        <v>0.17921446528717827</v>
      </c>
      <c r="Q200">
        <f t="shared" si="202"/>
        <v>1.7921446528717828</v>
      </c>
    </row>
    <row r="201" spans="1:17" x14ac:dyDescent="0.25">
      <c r="B201" t="s">
        <v>60</v>
      </c>
      <c r="D201">
        <v>20</v>
      </c>
      <c r="E201">
        <v>30</v>
      </c>
      <c r="G201">
        <v>0.1323106423777563</v>
      </c>
      <c r="H201">
        <v>0.65963694471077006</v>
      </c>
      <c r="I201">
        <v>5.4793518855864471</v>
      </c>
      <c r="J201" s="20">
        <f t="shared" si="196"/>
        <v>1417</v>
      </c>
      <c r="K201" s="20">
        <f t="shared" si="197"/>
        <v>10</v>
      </c>
      <c r="L201" s="20">
        <f t="shared" si="198"/>
        <v>141700</v>
      </c>
      <c r="M201">
        <f t="shared" si="199"/>
        <v>9.3470555065516117E-2</v>
      </c>
      <c r="N201">
        <f t="shared" si="200"/>
        <v>0.77642416218759958</v>
      </c>
      <c r="P201">
        <f t="shared" si="201"/>
        <v>0.18748418024928068</v>
      </c>
      <c r="Q201">
        <f t="shared" si="202"/>
        <v>1.8748418024928069</v>
      </c>
    </row>
    <row r="202" spans="1:17" x14ac:dyDescent="0.25">
      <c r="B202" t="s">
        <v>60</v>
      </c>
      <c r="C202" s="20"/>
      <c r="D202">
        <v>30</v>
      </c>
      <c r="E202">
        <v>60</v>
      </c>
      <c r="G202">
        <v>8.0037775941447314E-2</v>
      </c>
      <c r="I202">
        <v>11.267280132215793</v>
      </c>
      <c r="J202" s="20">
        <f t="shared" si="196"/>
        <v>1341</v>
      </c>
      <c r="K202" s="20">
        <f t="shared" si="197"/>
        <v>30</v>
      </c>
      <c r="L202" s="20">
        <f t="shared" si="198"/>
        <v>402300</v>
      </c>
      <c r="M202">
        <f t="shared" si="199"/>
        <v>0</v>
      </c>
      <c r="N202">
        <f t="shared" si="200"/>
        <v>4.5328267971904133</v>
      </c>
      <c r="P202">
        <f t="shared" si="201"/>
        <v>0.10733065753748085</v>
      </c>
      <c r="Q202">
        <f t="shared" si="202"/>
        <v>3.2199197261244255</v>
      </c>
    </row>
    <row r="203" spans="1:17" x14ac:dyDescent="0.25">
      <c r="B203" t="s">
        <v>60</v>
      </c>
      <c r="D203">
        <v>60</v>
      </c>
      <c r="E203">
        <v>90</v>
      </c>
      <c r="G203">
        <v>0.12426141450313333</v>
      </c>
      <c r="I203">
        <v>5.7208913249776172</v>
      </c>
      <c r="J203" s="20">
        <f t="shared" si="196"/>
        <v>1391</v>
      </c>
      <c r="K203" s="20">
        <f t="shared" si="197"/>
        <v>30</v>
      </c>
      <c r="L203" s="20">
        <f t="shared" si="198"/>
        <v>417300</v>
      </c>
      <c r="M203">
        <f t="shared" si="199"/>
        <v>0</v>
      </c>
      <c r="N203">
        <f t="shared" si="200"/>
        <v>2.3873279499131592</v>
      </c>
      <c r="P203">
        <f t="shared" si="201"/>
        <v>0.17284762757385846</v>
      </c>
      <c r="Q203">
        <f t="shared" si="202"/>
        <v>5.1854288272157536</v>
      </c>
    </row>
    <row r="204" spans="1:17" x14ac:dyDescent="0.25">
      <c r="B204" t="s">
        <v>60</v>
      </c>
      <c r="D204">
        <v>90</v>
      </c>
      <c r="E204">
        <v>120</v>
      </c>
      <c r="G204">
        <v>0.13355446927374312</v>
      </c>
      <c r="I204">
        <v>7.040755222881752</v>
      </c>
      <c r="J204" s="20">
        <f t="shared" si="196"/>
        <v>1400</v>
      </c>
      <c r="K204" s="20">
        <f t="shared" si="197"/>
        <v>30</v>
      </c>
      <c r="L204" s="20">
        <f t="shared" si="198"/>
        <v>420000</v>
      </c>
      <c r="M204">
        <f t="shared" si="199"/>
        <v>0</v>
      </c>
      <c r="N204">
        <f t="shared" si="200"/>
        <v>2.9571171936103355</v>
      </c>
      <c r="P204">
        <f t="shared" si="201"/>
        <v>0.18697625698324036</v>
      </c>
      <c r="Q204">
        <f t="shared" si="202"/>
        <v>5.6092877094972105</v>
      </c>
    </row>
    <row r="205" spans="1:17" x14ac:dyDescent="0.25">
      <c r="B205" t="s">
        <v>60</v>
      </c>
      <c r="D205">
        <v>120</v>
      </c>
      <c r="E205">
        <v>150</v>
      </c>
      <c r="G205">
        <v>0.14318561872909716</v>
      </c>
      <c r="I205">
        <v>10.890867109113715</v>
      </c>
      <c r="J205" s="20">
        <f t="shared" si="196"/>
        <v>0</v>
      </c>
      <c r="K205" s="20">
        <f t="shared" si="197"/>
        <v>30</v>
      </c>
      <c r="L205" s="20">
        <f t="shared" si="198"/>
        <v>0</v>
      </c>
      <c r="M205">
        <f t="shared" si="199"/>
        <v>0</v>
      </c>
      <c r="N205">
        <f t="shared" si="200"/>
        <v>0</v>
      </c>
      <c r="P205">
        <f t="shared" si="201"/>
        <v>0</v>
      </c>
      <c r="Q205">
        <f t="shared" si="202"/>
        <v>0</v>
      </c>
    </row>
    <row r="206" spans="1:17" x14ac:dyDescent="0.25">
      <c r="A206" s="20"/>
      <c r="B206" s="20" t="s">
        <v>61</v>
      </c>
      <c r="D206" s="20">
        <v>0</v>
      </c>
      <c r="E206" s="20">
        <v>10</v>
      </c>
      <c r="F206" s="20"/>
      <c r="G206" s="20">
        <v>0.12266301869585049</v>
      </c>
      <c r="H206" s="20">
        <v>0.95120433196534426</v>
      </c>
      <c r="I206" s="20">
        <v>0.9024800121599027</v>
      </c>
      <c r="J206" s="20">
        <f t="shared" ref="J206:J212" si="203">IF(E206=10, 1417, IF(E206=20, 1417, IF(E206=30, 1417, IF(E206=60, 1341, IF(E206=90, 1391, IF(E206=120, 1400, 0))))))</f>
        <v>1417</v>
      </c>
      <c r="K206" s="20">
        <f t="shared" ref="K206:K212" si="204">E206-D206</f>
        <v>10</v>
      </c>
      <c r="L206" s="20">
        <f t="shared" ref="L206:L212" si="205">(K206/100)*1000*J206</f>
        <v>141700</v>
      </c>
      <c r="M206">
        <f t="shared" ref="M206:M212" si="206">L206*H206*(1/1000000)</f>
        <v>0.13478565383948926</v>
      </c>
      <c r="N206">
        <f t="shared" ref="N206:N212" si="207">$L206*I206*(1/1000000)</f>
        <v>0.12788141772305822</v>
      </c>
      <c r="O206">
        <v>16.699541867882179</v>
      </c>
      <c r="P206">
        <f t="shared" ref="P206:P212" si="208">G206*(J206/1000)</f>
        <v>0.17381349749202016</v>
      </c>
      <c r="Q206">
        <f t="shared" ref="Q206:Q212" si="209">K206*P206</f>
        <v>1.7381349749202015</v>
      </c>
    </row>
    <row r="207" spans="1:17" x14ac:dyDescent="0.25">
      <c r="B207" t="s">
        <v>61</v>
      </c>
      <c r="D207">
        <v>10</v>
      </c>
      <c r="E207">
        <v>20</v>
      </c>
      <c r="G207">
        <v>0.10585241730279908</v>
      </c>
      <c r="H207">
        <v>0.18288654792196779</v>
      </c>
      <c r="I207">
        <v>1.785736306191688</v>
      </c>
      <c r="J207" s="20">
        <f t="shared" si="203"/>
        <v>1417</v>
      </c>
      <c r="K207" s="20">
        <f t="shared" si="204"/>
        <v>10</v>
      </c>
      <c r="L207" s="20">
        <f t="shared" si="205"/>
        <v>141700</v>
      </c>
      <c r="M207">
        <f t="shared" si="206"/>
        <v>2.5915023840542836E-2</v>
      </c>
      <c r="N207">
        <f t="shared" si="207"/>
        <v>0.25303883458736215</v>
      </c>
      <c r="P207">
        <f t="shared" si="208"/>
        <v>0.14999287531806629</v>
      </c>
      <c r="Q207">
        <f t="shared" si="209"/>
        <v>1.4999287531806629</v>
      </c>
    </row>
    <row r="208" spans="1:17" x14ac:dyDescent="0.25">
      <c r="B208" t="s">
        <v>61</v>
      </c>
      <c r="D208">
        <v>20</v>
      </c>
      <c r="E208">
        <v>30</v>
      </c>
      <c r="G208">
        <v>0.10441226002020897</v>
      </c>
      <c r="H208">
        <v>-3.6707814078814426E-2</v>
      </c>
      <c r="I208">
        <v>1.7876234843381611</v>
      </c>
      <c r="J208" s="20">
        <f t="shared" si="203"/>
        <v>1417</v>
      </c>
      <c r="K208" s="20">
        <f t="shared" si="204"/>
        <v>10</v>
      </c>
      <c r="L208" s="20">
        <f t="shared" si="205"/>
        <v>141700</v>
      </c>
      <c r="M208">
        <f t="shared" si="206"/>
        <v>-5.2014972549680035E-3</v>
      </c>
      <c r="N208">
        <f t="shared" si="207"/>
        <v>0.25330624773071742</v>
      </c>
      <c r="P208">
        <f t="shared" si="208"/>
        <v>0.14795217244863612</v>
      </c>
      <c r="Q208">
        <f t="shared" si="209"/>
        <v>1.4795217244863612</v>
      </c>
    </row>
    <row r="209" spans="1:17" x14ac:dyDescent="0.25">
      <c r="B209" t="s">
        <v>61</v>
      </c>
      <c r="C209" s="20"/>
      <c r="D209">
        <v>30</v>
      </c>
      <c r="E209">
        <v>60</v>
      </c>
      <c r="G209">
        <v>9.0993716546427822E-2</v>
      </c>
      <c r="I209">
        <v>3.3099803002094488</v>
      </c>
      <c r="J209" s="20">
        <f t="shared" si="203"/>
        <v>1341</v>
      </c>
      <c r="K209" s="20">
        <f t="shared" si="204"/>
        <v>30</v>
      </c>
      <c r="L209" s="20">
        <f t="shared" si="205"/>
        <v>402300</v>
      </c>
      <c r="M209">
        <f t="shared" si="206"/>
        <v>0</v>
      </c>
      <c r="N209">
        <f t="shared" si="207"/>
        <v>1.3316050747742614</v>
      </c>
      <c r="P209">
        <f t="shared" si="208"/>
        <v>0.1220225738887597</v>
      </c>
      <c r="Q209">
        <f t="shared" si="209"/>
        <v>3.660677216662791</v>
      </c>
    </row>
    <row r="210" spans="1:17" x14ac:dyDescent="0.25">
      <c r="B210" t="s">
        <v>61</v>
      </c>
      <c r="D210">
        <v>60</v>
      </c>
      <c r="E210">
        <v>90</v>
      </c>
      <c r="G210">
        <v>8.2864560796192088E-2</v>
      </c>
      <c r="I210">
        <v>12.317970198687435</v>
      </c>
      <c r="J210" s="20">
        <f t="shared" si="203"/>
        <v>1391</v>
      </c>
      <c r="K210" s="20">
        <f t="shared" si="204"/>
        <v>30</v>
      </c>
      <c r="L210" s="20">
        <f t="shared" si="205"/>
        <v>417300</v>
      </c>
      <c r="M210">
        <f t="shared" si="206"/>
        <v>0</v>
      </c>
      <c r="N210">
        <f t="shared" si="207"/>
        <v>5.1402889639122664</v>
      </c>
      <c r="P210">
        <f t="shared" si="208"/>
        <v>0.11526460406750319</v>
      </c>
      <c r="Q210">
        <f t="shared" si="209"/>
        <v>3.4579381220250958</v>
      </c>
    </row>
    <row r="211" spans="1:17" x14ac:dyDescent="0.25">
      <c r="B211" t="s">
        <v>61</v>
      </c>
      <c r="D211">
        <v>90</v>
      </c>
      <c r="E211">
        <v>120</v>
      </c>
      <c r="G211">
        <v>5.9790732436472351E-2</v>
      </c>
      <c r="I211">
        <v>22.471243211260592</v>
      </c>
      <c r="J211" s="20">
        <f t="shared" si="203"/>
        <v>1400</v>
      </c>
      <c r="K211" s="20">
        <f t="shared" si="204"/>
        <v>30</v>
      </c>
      <c r="L211" s="20">
        <f t="shared" si="205"/>
        <v>420000</v>
      </c>
      <c r="M211">
        <f t="shared" si="206"/>
        <v>0</v>
      </c>
      <c r="N211">
        <f t="shared" si="207"/>
        <v>9.4379221487294487</v>
      </c>
      <c r="P211">
        <f t="shared" si="208"/>
        <v>8.3707025411061287E-2</v>
      </c>
      <c r="Q211">
        <f t="shared" si="209"/>
        <v>2.5112107623318387</v>
      </c>
    </row>
    <row r="212" spans="1:17" x14ac:dyDescent="0.25">
      <c r="B212" t="s">
        <v>61</v>
      </c>
      <c r="D212">
        <v>120</v>
      </c>
      <c r="E212">
        <v>150</v>
      </c>
      <c r="G212">
        <v>6.7920227920227852E-2</v>
      </c>
      <c r="I212">
        <v>10.394291991452992</v>
      </c>
      <c r="J212" s="20">
        <f t="shared" si="203"/>
        <v>0</v>
      </c>
      <c r="K212" s="20">
        <f t="shared" si="204"/>
        <v>30</v>
      </c>
      <c r="L212" s="20">
        <f t="shared" si="205"/>
        <v>0</v>
      </c>
      <c r="M212">
        <f t="shared" si="206"/>
        <v>0</v>
      </c>
      <c r="N212">
        <f t="shared" si="207"/>
        <v>0</v>
      </c>
      <c r="P212">
        <f t="shared" si="208"/>
        <v>0</v>
      </c>
      <c r="Q212">
        <f t="shared" si="209"/>
        <v>0</v>
      </c>
    </row>
    <row r="213" spans="1:17" x14ac:dyDescent="0.25">
      <c r="A213" s="20"/>
      <c r="B213" s="20" t="s">
        <v>62</v>
      </c>
      <c r="D213" s="20">
        <v>0</v>
      </c>
      <c r="E213" s="20">
        <v>10</v>
      </c>
      <c r="F213" s="20">
        <v>16</v>
      </c>
      <c r="G213" s="20">
        <v>9.8763736263736232E-2</v>
      </c>
      <c r="H213" s="20">
        <v>2.3251436893315014</v>
      </c>
      <c r="I213" s="20">
        <v>4.4150369963369949</v>
      </c>
      <c r="J213" s="20">
        <f t="shared" ref="J213:J219" si="210">IF(E213=10, 1417, IF(E213=20, 1417, IF(E213=30, 1417, IF(E213=60, 1341, IF(E213=90, 1391, IF(E213=120, 1400, 0))))))</f>
        <v>1417</v>
      </c>
      <c r="K213" s="20">
        <f t="shared" ref="K213:K219" si="211">E213-D213</f>
        <v>10</v>
      </c>
      <c r="L213" s="20">
        <f t="shared" ref="L213:L219" si="212">(K213/100)*1000*J213</f>
        <v>141700</v>
      </c>
      <c r="M213">
        <f t="shared" ref="M213:M219" si="213">L213*H213*(1/1000000)</f>
        <v>0.3294728607782737</v>
      </c>
      <c r="N213">
        <f t="shared" ref="N213:N219" si="214">$L213*I213*(1/1000000)</f>
        <v>0.62561074238095216</v>
      </c>
      <c r="O213">
        <v>8.458136019261346</v>
      </c>
      <c r="P213">
        <f t="shared" ref="P213:P219" si="215">G213*(J213/1000)</f>
        <v>0.13994821428571425</v>
      </c>
      <c r="Q213">
        <f t="shared" ref="Q213:Q219" si="216">K213*P213</f>
        <v>1.3994821428571425</v>
      </c>
    </row>
    <row r="214" spans="1:17" x14ac:dyDescent="0.25">
      <c r="B214" t="s">
        <v>62</v>
      </c>
      <c r="D214">
        <v>10</v>
      </c>
      <c r="E214">
        <v>20</v>
      </c>
      <c r="G214">
        <v>0.1169371618809819</v>
      </c>
      <c r="H214">
        <v>0.33395894021362177</v>
      </c>
      <c r="I214">
        <v>0.96371008461645125</v>
      </c>
      <c r="J214" s="20">
        <f t="shared" si="210"/>
        <v>1417</v>
      </c>
      <c r="K214" s="20">
        <f t="shared" si="211"/>
        <v>10</v>
      </c>
      <c r="L214" s="20">
        <f t="shared" si="212"/>
        <v>141700</v>
      </c>
      <c r="M214">
        <f t="shared" si="213"/>
        <v>4.7321981828270201E-2</v>
      </c>
      <c r="N214">
        <f t="shared" si="214"/>
        <v>0.13655771899015112</v>
      </c>
      <c r="P214">
        <f t="shared" si="215"/>
        <v>0.16569995838535134</v>
      </c>
      <c r="Q214">
        <f t="shared" si="216"/>
        <v>1.6569995838535134</v>
      </c>
    </row>
    <row r="215" spans="1:17" x14ac:dyDescent="0.25">
      <c r="B215" t="s">
        <v>62</v>
      </c>
      <c r="D215">
        <v>20</v>
      </c>
      <c r="E215">
        <v>30</v>
      </c>
      <c r="G215">
        <v>0.11462859507552227</v>
      </c>
      <c r="H215">
        <v>0.46637361197323945</v>
      </c>
      <c r="I215">
        <v>2.3889750327608796</v>
      </c>
      <c r="J215" s="20">
        <f t="shared" si="210"/>
        <v>1417</v>
      </c>
      <c r="K215" s="20">
        <f t="shared" si="211"/>
        <v>10</v>
      </c>
      <c r="L215" s="20">
        <f t="shared" si="212"/>
        <v>141700</v>
      </c>
      <c r="M215">
        <f t="shared" si="213"/>
        <v>6.6085140816608032E-2</v>
      </c>
      <c r="N215">
        <f t="shared" si="214"/>
        <v>0.33851776214221668</v>
      </c>
      <c r="P215">
        <f t="shared" si="215"/>
        <v>0.16242871922201507</v>
      </c>
      <c r="Q215">
        <f t="shared" si="216"/>
        <v>1.6242871922201507</v>
      </c>
    </row>
    <row r="216" spans="1:17" x14ac:dyDescent="0.25">
      <c r="B216" t="s">
        <v>62</v>
      </c>
      <c r="C216" s="20"/>
      <c r="D216">
        <v>30</v>
      </c>
      <c r="E216">
        <v>60</v>
      </c>
      <c r="G216">
        <v>0.1180599872367584</v>
      </c>
      <c r="I216">
        <v>3.4821729419272511</v>
      </c>
      <c r="J216" s="20">
        <f t="shared" si="210"/>
        <v>1341</v>
      </c>
      <c r="K216" s="20">
        <f t="shared" si="211"/>
        <v>30</v>
      </c>
      <c r="L216" s="20">
        <f t="shared" si="212"/>
        <v>402300</v>
      </c>
      <c r="M216">
        <f t="shared" si="213"/>
        <v>0</v>
      </c>
      <c r="N216">
        <f t="shared" si="214"/>
        <v>1.4008781745373331</v>
      </c>
      <c r="P216">
        <f t="shared" si="215"/>
        <v>0.15831844288449301</v>
      </c>
      <c r="Q216">
        <f t="shared" si="216"/>
        <v>4.7495532865347903</v>
      </c>
    </row>
    <row r="217" spans="1:17" x14ac:dyDescent="0.25">
      <c r="B217" t="s">
        <v>62</v>
      </c>
      <c r="D217">
        <v>60</v>
      </c>
      <c r="E217">
        <v>90</v>
      </c>
      <c r="G217">
        <v>0.12692967409948547</v>
      </c>
      <c r="I217">
        <v>5.729094339622641</v>
      </c>
      <c r="J217" s="20">
        <f t="shared" si="210"/>
        <v>1391</v>
      </c>
      <c r="K217" s="20">
        <f t="shared" si="211"/>
        <v>30</v>
      </c>
      <c r="L217" s="20">
        <f t="shared" si="212"/>
        <v>417300</v>
      </c>
      <c r="M217">
        <f t="shared" si="213"/>
        <v>0</v>
      </c>
      <c r="N217">
        <f t="shared" si="214"/>
        <v>2.3907510679245276</v>
      </c>
      <c r="P217">
        <f t="shared" si="215"/>
        <v>0.1765591766723843</v>
      </c>
      <c r="Q217">
        <f t="shared" si="216"/>
        <v>5.2967753001715288</v>
      </c>
    </row>
    <row r="218" spans="1:17" x14ac:dyDescent="0.25">
      <c r="B218" t="s">
        <v>62</v>
      </c>
      <c r="D218">
        <v>90</v>
      </c>
      <c r="E218">
        <v>120</v>
      </c>
      <c r="G218">
        <v>0.11726027397260277</v>
      </c>
      <c r="I218">
        <v>7.4355727853881284</v>
      </c>
      <c r="J218" s="20">
        <f t="shared" si="210"/>
        <v>1400</v>
      </c>
      <c r="K218" s="20">
        <f t="shared" si="211"/>
        <v>30</v>
      </c>
      <c r="L218" s="20">
        <f t="shared" si="212"/>
        <v>420000</v>
      </c>
      <c r="M218">
        <f t="shared" si="213"/>
        <v>0</v>
      </c>
      <c r="N218">
        <f t="shared" si="214"/>
        <v>3.1229405698630139</v>
      </c>
      <c r="P218">
        <f t="shared" si="215"/>
        <v>0.16416438356164387</v>
      </c>
      <c r="Q218">
        <f t="shared" si="216"/>
        <v>4.9249315068493162</v>
      </c>
    </row>
    <row r="219" spans="1:17" x14ac:dyDescent="0.25">
      <c r="B219" t="s">
        <v>62</v>
      </c>
      <c r="D219">
        <v>120</v>
      </c>
      <c r="E219">
        <v>150</v>
      </c>
      <c r="G219">
        <v>0.13867151956323912</v>
      </c>
      <c r="I219">
        <v>11.026121504397935</v>
      </c>
      <c r="J219" s="20">
        <f t="shared" si="210"/>
        <v>0</v>
      </c>
      <c r="K219" s="20">
        <f t="shared" si="211"/>
        <v>30</v>
      </c>
      <c r="L219" s="20">
        <f t="shared" si="212"/>
        <v>0</v>
      </c>
      <c r="M219">
        <f t="shared" si="213"/>
        <v>0</v>
      </c>
      <c r="N219">
        <f t="shared" si="214"/>
        <v>0</v>
      </c>
      <c r="P219">
        <f t="shared" si="215"/>
        <v>0</v>
      </c>
      <c r="Q219">
        <f t="shared" si="216"/>
        <v>0</v>
      </c>
    </row>
    <row r="220" spans="1:17" x14ac:dyDescent="0.25">
      <c r="B220" t="s">
        <v>63</v>
      </c>
      <c r="D220">
        <v>0</v>
      </c>
      <c r="E220">
        <v>10</v>
      </c>
      <c r="G220">
        <v>0.11822059719683124</v>
      </c>
      <c r="H220">
        <v>2.1075822516758076</v>
      </c>
      <c r="I220">
        <v>1.1083737558399354</v>
      </c>
      <c r="J220" s="20">
        <f t="shared" ref="J220:J226" si="217">IF(E220=10, 1417, IF(E220=20, 1417, IF(E220=30, 1417, IF(E220=60, 1341, IF(E220=90, 1391, IF(E220=120, 1400, 0))))))</f>
        <v>1417</v>
      </c>
      <c r="K220" s="20">
        <f t="shared" ref="K220:K226" si="218">E220-D220</f>
        <v>10</v>
      </c>
      <c r="L220" s="20">
        <f t="shared" ref="L220:L226" si="219">(K220/100)*1000*J220</f>
        <v>141700</v>
      </c>
      <c r="M220">
        <f t="shared" ref="M220:M226" si="220">L220*H220*(1/1000000)</f>
        <v>0.29864440506246193</v>
      </c>
      <c r="N220">
        <f t="shared" ref="N220:N226" si="221">$L220*I220*(1/1000000)</f>
        <v>0.15705656120251885</v>
      </c>
      <c r="O220">
        <v>7.5225854770362464</v>
      </c>
      <c r="P220">
        <f t="shared" ref="P220:P226" si="222">G220*(J220/1000)</f>
        <v>0.16751858622790988</v>
      </c>
      <c r="Q220">
        <f t="shared" ref="Q220:Q226" si="223">K220*P220</f>
        <v>1.6751858622790987</v>
      </c>
    </row>
    <row r="221" spans="1:17" x14ac:dyDescent="0.25">
      <c r="B221" t="s">
        <v>63</v>
      </c>
      <c r="D221">
        <v>10</v>
      </c>
      <c r="E221">
        <v>20</v>
      </c>
      <c r="G221">
        <v>0.15487372156126075</v>
      </c>
      <c r="H221">
        <v>2.9935190252556882</v>
      </c>
      <c r="I221">
        <v>0.77080507305364243</v>
      </c>
      <c r="J221" s="20">
        <f t="shared" si="217"/>
        <v>1417</v>
      </c>
      <c r="K221" s="20">
        <f t="shared" si="218"/>
        <v>10</v>
      </c>
      <c r="L221" s="20">
        <f t="shared" si="219"/>
        <v>141700</v>
      </c>
      <c r="M221">
        <f t="shared" si="220"/>
        <v>0.42418164587873103</v>
      </c>
      <c r="N221">
        <f t="shared" si="221"/>
        <v>0.10922307885170113</v>
      </c>
      <c r="P221">
        <f t="shared" si="222"/>
        <v>0.2194560634523065</v>
      </c>
      <c r="Q221">
        <f t="shared" si="223"/>
        <v>2.1945606345230653</v>
      </c>
    </row>
    <row r="222" spans="1:17" x14ac:dyDescent="0.25">
      <c r="B222" t="s">
        <v>63</v>
      </c>
      <c r="D222">
        <v>20</v>
      </c>
      <c r="E222">
        <v>30</v>
      </c>
      <c r="G222">
        <v>0.14096119042831298</v>
      </c>
      <c r="H222">
        <v>0.20509908170788935</v>
      </c>
      <c r="I222">
        <v>0.68622530464508347</v>
      </c>
      <c r="J222" s="20">
        <f t="shared" si="217"/>
        <v>1417</v>
      </c>
      <c r="K222" s="20">
        <f t="shared" si="218"/>
        <v>10</v>
      </c>
      <c r="L222" s="20">
        <f t="shared" si="219"/>
        <v>141700</v>
      </c>
      <c r="M222">
        <f t="shared" si="220"/>
        <v>2.9062539878007918E-2</v>
      </c>
      <c r="N222">
        <f t="shared" si="221"/>
        <v>9.7238125668208331E-2</v>
      </c>
      <c r="P222">
        <f t="shared" si="222"/>
        <v>0.19974200683691951</v>
      </c>
      <c r="Q222">
        <f t="shared" si="223"/>
        <v>1.9974200683691952</v>
      </c>
    </row>
    <row r="223" spans="1:17" x14ac:dyDescent="0.25">
      <c r="B223" t="s">
        <v>63</v>
      </c>
      <c r="C223" s="20"/>
      <c r="D223">
        <v>30</v>
      </c>
      <c r="E223">
        <v>60</v>
      </c>
      <c r="G223">
        <v>0.12074525259763544</v>
      </c>
      <c r="I223">
        <v>5.9076178299295359</v>
      </c>
      <c r="J223" s="20">
        <f t="shared" si="217"/>
        <v>1341</v>
      </c>
      <c r="K223" s="20">
        <f t="shared" si="218"/>
        <v>30</v>
      </c>
      <c r="L223" s="20">
        <f t="shared" si="219"/>
        <v>402300</v>
      </c>
      <c r="M223">
        <f t="shared" si="220"/>
        <v>0</v>
      </c>
      <c r="N223">
        <f t="shared" si="221"/>
        <v>2.3766346529806519</v>
      </c>
      <c r="P223">
        <f t="shared" si="222"/>
        <v>0.16191938373342912</v>
      </c>
      <c r="Q223">
        <f t="shared" si="223"/>
        <v>4.8575815120028736</v>
      </c>
    </row>
    <row r="224" spans="1:17" x14ac:dyDescent="0.25">
      <c r="B224" t="s">
        <v>63</v>
      </c>
      <c r="D224">
        <v>60</v>
      </c>
      <c r="E224">
        <v>90</v>
      </c>
      <c r="G224">
        <v>0.10893071686023224</v>
      </c>
      <c r="I224">
        <v>4.4986296776131356</v>
      </c>
      <c r="J224" s="20">
        <f t="shared" si="217"/>
        <v>1391</v>
      </c>
      <c r="K224" s="20">
        <f t="shared" si="218"/>
        <v>30</v>
      </c>
      <c r="L224" s="20">
        <f t="shared" si="219"/>
        <v>417300</v>
      </c>
      <c r="M224">
        <f t="shared" si="220"/>
        <v>0</v>
      </c>
      <c r="N224">
        <f t="shared" si="221"/>
        <v>1.8772781644679615</v>
      </c>
      <c r="P224">
        <f t="shared" si="222"/>
        <v>0.15152262715258305</v>
      </c>
      <c r="Q224">
        <f t="shared" si="223"/>
        <v>4.5456788145774913</v>
      </c>
    </row>
    <row r="225" spans="2:17" x14ac:dyDescent="0.25">
      <c r="B225" t="s">
        <v>63</v>
      </c>
      <c r="D225">
        <v>90</v>
      </c>
      <c r="E225">
        <v>120</v>
      </c>
      <c r="G225">
        <v>6.1548123724289326E-2</v>
      </c>
      <c r="I225">
        <v>5.1268245310619136</v>
      </c>
      <c r="J225" s="20">
        <f t="shared" si="217"/>
        <v>1400</v>
      </c>
      <c r="K225" s="20">
        <f t="shared" si="218"/>
        <v>30</v>
      </c>
      <c r="L225" s="20">
        <f t="shared" si="219"/>
        <v>420000</v>
      </c>
      <c r="M225">
        <f t="shared" si="220"/>
        <v>0</v>
      </c>
      <c r="N225">
        <f t="shared" si="221"/>
        <v>2.1532663030460037</v>
      </c>
      <c r="P225">
        <f t="shared" si="222"/>
        <v>8.6167373214005055E-2</v>
      </c>
      <c r="Q225">
        <f t="shared" si="223"/>
        <v>2.5850211964201515</v>
      </c>
    </row>
    <row r="226" spans="2:17" x14ac:dyDescent="0.25">
      <c r="B226" t="s">
        <v>63</v>
      </c>
      <c r="D226">
        <v>120</v>
      </c>
      <c r="E226">
        <v>150</v>
      </c>
      <c r="G226">
        <v>8.447837150127209E-2</v>
      </c>
      <c r="I226">
        <v>6.6432030949957577</v>
      </c>
      <c r="J226" s="20">
        <f t="shared" si="217"/>
        <v>0</v>
      </c>
      <c r="K226" s="20">
        <f t="shared" si="218"/>
        <v>30</v>
      </c>
      <c r="L226" s="20">
        <f t="shared" si="219"/>
        <v>0</v>
      </c>
      <c r="M226">
        <f t="shared" si="220"/>
        <v>0</v>
      </c>
      <c r="N226">
        <f t="shared" si="221"/>
        <v>0</v>
      </c>
      <c r="P226">
        <f t="shared" si="222"/>
        <v>0</v>
      </c>
      <c r="Q226">
        <f t="shared" si="223"/>
        <v>0</v>
      </c>
    </row>
  </sheetData>
  <autoFilter ref="A2:Q226">
    <sortState ref="A3:P226">
      <sortCondition ref="B2:B226"/>
    </sortState>
  </autoFilter>
  <mergeCells count="1">
    <mergeCell ref="G1:I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zoomScale="90" zoomScaleNormal="90" workbookViewId="0">
      <selection activeCell="O225" sqref="B1:O225"/>
    </sheetView>
  </sheetViews>
  <sheetFormatPr defaultRowHeight="15" outlineLevelRow="2" x14ac:dyDescent="0.25"/>
  <cols>
    <col min="1" max="1" width="12.85546875" customWidth="1"/>
    <col min="3" max="4" width="13.140625" customWidth="1"/>
    <col min="5" max="5" width="13.42578125" customWidth="1"/>
    <col min="6" max="6" width="12" customWidth="1"/>
    <col min="7" max="9" width="11.42578125" customWidth="1"/>
    <col min="10" max="10" width="11" customWidth="1"/>
    <col min="11" max="11" width="11.28515625" customWidth="1"/>
  </cols>
  <sheetData>
    <row r="1" spans="1:15" s="24" customFormat="1" ht="60" x14ac:dyDescent="0.25">
      <c r="A1" s="7" t="s">
        <v>24</v>
      </c>
      <c r="B1" s="7" t="s">
        <v>25</v>
      </c>
      <c r="C1" s="7" t="s">
        <v>85</v>
      </c>
      <c r="D1" s="7"/>
      <c r="E1" s="7" t="s">
        <v>28</v>
      </c>
      <c r="F1" s="7" t="s">
        <v>29</v>
      </c>
      <c r="G1" s="7" t="s">
        <v>30</v>
      </c>
      <c r="H1" s="7" t="s">
        <v>86</v>
      </c>
      <c r="I1" s="7" t="s">
        <v>87</v>
      </c>
      <c r="J1" s="7" t="s">
        <v>64</v>
      </c>
      <c r="K1" s="7" t="s">
        <v>65</v>
      </c>
      <c r="L1" s="23" t="s">
        <v>312</v>
      </c>
      <c r="M1" s="23" t="s">
        <v>79</v>
      </c>
      <c r="N1" s="24" t="s">
        <v>335</v>
      </c>
      <c r="O1" s="24" t="s">
        <v>338</v>
      </c>
    </row>
    <row r="2" spans="1:15" hidden="1" outlineLevel="2" x14ac:dyDescent="0.25">
      <c r="A2" s="2" t="s">
        <v>88</v>
      </c>
      <c r="B2" s="2" t="s">
        <v>89</v>
      </c>
      <c r="C2" s="2">
        <v>0</v>
      </c>
      <c r="D2" s="2">
        <v>30</v>
      </c>
      <c r="E2" s="2">
        <v>9.6039256922537744E-2</v>
      </c>
      <c r="F2" s="2">
        <v>3.3945689917046389</v>
      </c>
      <c r="G2" s="2">
        <v>14.509590890875105</v>
      </c>
      <c r="H2" s="2">
        <f t="shared" ref="H2:H7" si="0">IF(D2=10, 1417, IF(D2=20, 1417, IF(D2=30, 1417, IF(D2=60, 1341, IF(D2=90, 1391, IF(D2=120, 1400, 0))))))</f>
        <v>1417</v>
      </c>
      <c r="I2" s="2">
        <f t="shared" ref="I2:I7" si="1">0.3*1000*H2</f>
        <v>425100</v>
      </c>
      <c r="J2" s="2">
        <f>$I2*F2*(1/1000000)</f>
        <v>1.4430312783736419</v>
      </c>
      <c r="K2" s="2">
        <f>$I2*G2*(1/1000000)</f>
        <v>6.1680270877110068</v>
      </c>
      <c r="L2">
        <v>28.030567222145237</v>
      </c>
      <c r="M2">
        <v>17</v>
      </c>
      <c r="N2">
        <f>E2*(H2/1000)</f>
        <v>0.13608762705923599</v>
      </c>
      <c r="O2">
        <f>N2*30</f>
        <v>4.0826288117770799</v>
      </c>
    </row>
    <row r="3" spans="1:15" hidden="1" outlineLevel="2" x14ac:dyDescent="0.25">
      <c r="A3" s="2" t="s">
        <v>90</v>
      </c>
      <c r="B3" s="2" t="s">
        <v>89</v>
      </c>
      <c r="C3" s="2">
        <v>30</v>
      </c>
      <c r="D3" s="2">
        <v>60</v>
      </c>
      <c r="E3" s="2">
        <v>0.12208865514650639</v>
      </c>
      <c r="F3" s="2">
        <v>2.6338044703230654</v>
      </c>
      <c r="G3" s="2">
        <v>25.29090353431004</v>
      </c>
      <c r="H3" s="2">
        <f t="shared" si="0"/>
        <v>1341</v>
      </c>
      <c r="I3" s="2">
        <f t="shared" si="1"/>
        <v>402300</v>
      </c>
      <c r="J3" s="2"/>
      <c r="K3" s="2">
        <f>$I3*G3*(1/1000000)</f>
        <v>10.174530491852929</v>
      </c>
      <c r="N3">
        <f t="shared" ref="N3:N76" si="2">E3*(H3/1000)</f>
        <v>0.16372088655146508</v>
      </c>
      <c r="O3">
        <f t="shared" ref="O3:O76" si="3">N3*30</f>
        <v>4.9116265965439521</v>
      </c>
    </row>
    <row r="4" spans="1:15" hidden="1" outlineLevel="2" x14ac:dyDescent="0.25">
      <c r="A4" s="2" t="s">
        <v>91</v>
      </c>
      <c r="B4" s="2" t="s">
        <v>89</v>
      </c>
      <c r="C4" s="2">
        <v>60</v>
      </c>
      <c r="D4" s="2">
        <v>90</v>
      </c>
      <c r="E4" s="2">
        <v>0.12160804020100512</v>
      </c>
      <c r="F4" s="2">
        <v>1.0405095477386936</v>
      </c>
      <c r="G4" s="2">
        <v>14.297320432160808</v>
      </c>
      <c r="H4" s="2">
        <f t="shared" si="0"/>
        <v>1391</v>
      </c>
      <c r="I4" s="2">
        <f t="shared" si="1"/>
        <v>417300</v>
      </c>
      <c r="J4" s="2"/>
      <c r="K4" s="2">
        <f>$I4*G4*(1/1000000)</f>
        <v>5.9662718163407051</v>
      </c>
      <c r="N4">
        <f t="shared" si="2"/>
        <v>0.16915678391959812</v>
      </c>
      <c r="O4">
        <f t="shared" si="3"/>
        <v>5.0747035175879436</v>
      </c>
    </row>
    <row r="5" spans="1:15" hidden="1" outlineLevel="2" x14ac:dyDescent="0.25">
      <c r="A5" s="2" t="s">
        <v>92</v>
      </c>
      <c r="B5" s="2" t="s">
        <v>89</v>
      </c>
      <c r="C5" s="2">
        <v>90</v>
      </c>
      <c r="D5" s="2">
        <v>120</v>
      </c>
      <c r="E5" s="2">
        <v>0.10990600144613157</v>
      </c>
      <c r="F5" s="2">
        <v>0.70544263677994701</v>
      </c>
      <c r="G5" s="2">
        <v>10.187396542540371</v>
      </c>
      <c r="H5" s="2">
        <f t="shared" si="0"/>
        <v>1400</v>
      </c>
      <c r="I5" s="2">
        <f t="shared" si="1"/>
        <v>420000</v>
      </c>
      <c r="J5" s="2"/>
      <c r="K5" s="2">
        <f>$I5*G5*(1/1000000)</f>
        <v>4.2787065478669559</v>
      </c>
      <c r="N5">
        <f t="shared" si="2"/>
        <v>0.15386840202458418</v>
      </c>
      <c r="O5">
        <f t="shared" si="3"/>
        <v>4.6160520607375251</v>
      </c>
    </row>
    <row r="6" spans="1:15" hidden="1" outlineLevel="2" x14ac:dyDescent="0.25">
      <c r="A6" s="2" t="s">
        <v>93</v>
      </c>
      <c r="B6" s="2" t="s">
        <v>89</v>
      </c>
      <c r="C6" s="2">
        <v>120</v>
      </c>
      <c r="D6" s="2">
        <v>150</v>
      </c>
      <c r="E6" s="2">
        <v>0.10699273977837236</v>
      </c>
      <c r="F6" s="2">
        <v>0.46250732390778254</v>
      </c>
      <c r="G6" s="2">
        <v>8.6447810247102304</v>
      </c>
      <c r="H6" s="2">
        <f t="shared" si="0"/>
        <v>0</v>
      </c>
      <c r="I6" s="2">
        <f t="shared" si="1"/>
        <v>0</v>
      </c>
      <c r="J6" s="2"/>
      <c r="K6" s="2">
        <f>$I6*G6*(1/1000000)</f>
        <v>0</v>
      </c>
      <c r="N6">
        <f t="shared" si="2"/>
        <v>0</v>
      </c>
      <c r="O6">
        <f t="shared" si="3"/>
        <v>0</v>
      </c>
    </row>
    <row r="7" spans="1:15" hidden="1" outlineLevel="2" x14ac:dyDescent="0.25">
      <c r="A7" s="2" t="s">
        <v>94</v>
      </c>
      <c r="B7" s="2" t="s">
        <v>89</v>
      </c>
      <c r="C7" s="2">
        <v>150</v>
      </c>
      <c r="D7" s="2">
        <v>190</v>
      </c>
      <c r="E7" s="2">
        <v>0.10473208072373018</v>
      </c>
      <c r="F7" s="2">
        <v>2.7069748898167485</v>
      </c>
      <c r="G7" s="2">
        <v>18.180184593481798</v>
      </c>
      <c r="H7" s="2">
        <f t="shared" si="0"/>
        <v>0</v>
      </c>
      <c r="I7" s="2">
        <f t="shared" si="1"/>
        <v>0</v>
      </c>
      <c r="J7" s="2"/>
      <c r="K7" s="2">
        <f>$I7*G7*(1/1000000)</f>
        <v>0</v>
      </c>
      <c r="N7">
        <f t="shared" si="2"/>
        <v>0</v>
      </c>
      <c r="O7">
        <f t="shared" si="3"/>
        <v>0</v>
      </c>
    </row>
    <row r="8" spans="1:15" outlineLevel="1" collapsed="1" x14ac:dyDescent="0.25">
      <c r="A8" s="2"/>
      <c r="B8" s="45" t="s">
        <v>339</v>
      </c>
      <c r="C8" s="2"/>
      <c r="D8" s="2"/>
      <c r="E8" s="2"/>
      <c r="F8" s="2"/>
      <c r="G8" s="2"/>
      <c r="H8" s="2"/>
      <c r="I8" s="2"/>
      <c r="J8" s="2"/>
      <c r="K8" s="2"/>
      <c r="O8">
        <f>SUBTOTAL(9,O2:O7)</f>
        <v>18.6850109866465</v>
      </c>
    </row>
    <row r="9" spans="1:15" hidden="1" outlineLevel="2" x14ac:dyDescent="0.25">
      <c r="A9" s="2" t="s">
        <v>200</v>
      </c>
      <c r="B9" s="2" t="s">
        <v>201</v>
      </c>
      <c r="C9" s="2">
        <v>0</v>
      </c>
      <c r="D9" s="2">
        <v>30</v>
      </c>
      <c r="E9" s="2">
        <v>4.0530594947159576E-2</v>
      </c>
      <c r="F9" s="2">
        <v>0.67942537083315058</v>
      </c>
      <c r="G9" s="2">
        <v>1.1506955802836607</v>
      </c>
      <c r="H9" s="2">
        <f t="shared" ref="H9:H14" si="4">IF(D9=10, 1417, IF(D9=20, 1417, IF(D9=30, 1417, IF(D9=60, 1341, IF(D9=90, 1391, IF(D9=120, 1400, 0))))))</f>
        <v>1417</v>
      </c>
      <c r="I9" s="2">
        <f t="shared" ref="I9:I14" si="5">0.3*1000*H9</f>
        <v>425100</v>
      </c>
      <c r="J9" s="2">
        <f>$I9*F9*(1/1000000)</f>
        <v>0.28882372514117227</v>
      </c>
      <c r="K9" s="2">
        <f>$I9*G9*(1/1000000)</f>
        <v>0.48916069117858418</v>
      </c>
      <c r="L9">
        <v>1.0350182423228416</v>
      </c>
      <c r="M9">
        <v>1</v>
      </c>
      <c r="N9">
        <f t="shared" si="2"/>
        <v>5.7431853040125123E-2</v>
      </c>
      <c r="O9">
        <f t="shared" si="3"/>
        <v>1.7229555912037537</v>
      </c>
    </row>
    <row r="10" spans="1:15" hidden="1" outlineLevel="2" x14ac:dyDescent="0.25">
      <c r="A10" s="2" t="s">
        <v>202</v>
      </c>
      <c r="B10" s="2" t="s">
        <v>201</v>
      </c>
      <c r="C10" s="2">
        <v>30</v>
      </c>
      <c r="D10" s="2">
        <v>60</v>
      </c>
      <c r="E10" s="2">
        <v>6.1858402759175153E-2</v>
      </c>
      <c r="F10" s="2">
        <v>0.16553478549555395</v>
      </c>
      <c r="G10" s="2">
        <v>0.33283527536972712</v>
      </c>
      <c r="H10" s="2">
        <f t="shared" si="4"/>
        <v>1341</v>
      </c>
      <c r="I10" s="2">
        <f t="shared" si="5"/>
        <v>402300</v>
      </c>
      <c r="J10" s="2"/>
      <c r="K10" s="2">
        <f>$I10*G10*(1/1000000)</f>
        <v>0.13389963128124122</v>
      </c>
      <c r="N10">
        <f t="shared" si="2"/>
        <v>8.2952118100053873E-2</v>
      </c>
      <c r="O10">
        <f t="shared" si="3"/>
        <v>2.4885635430016162</v>
      </c>
    </row>
    <row r="11" spans="1:15" hidden="1" outlineLevel="2" x14ac:dyDescent="0.25">
      <c r="A11" s="2" t="s">
        <v>203</v>
      </c>
      <c r="B11" s="2" t="s">
        <v>201</v>
      </c>
      <c r="C11" s="2">
        <v>60</v>
      </c>
      <c r="D11" s="2">
        <v>90</v>
      </c>
      <c r="E11" s="2">
        <v>6.0106235881409231E-2</v>
      </c>
      <c r="F11" s="2">
        <v>0.15516787856372594</v>
      </c>
      <c r="G11" s="2">
        <v>0.18470267363125331</v>
      </c>
      <c r="H11" s="2">
        <f t="shared" si="4"/>
        <v>1391</v>
      </c>
      <c r="I11" s="2">
        <f t="shared" si="5"/>
        <v>417300</v>
      </c>
      <c r="J11" s="2"/>
      <c r="K11" s="2">
        <f>$I11*G11*(1/1000000)</f>
        <v>7.7076425706322005E-2</v>
      </c>
      <c r="N11">
        <f t="shared" si="2"/>
        <v>8.3607774111040242E-2</v>
      </c>
      <c r="O11">
        <f t="shared" si="3"/>
        <v>2.5082332233312075</v>
      </c>
    </row>
    <row r="12" spans="1:15" hidden="1" outlineLevel="2" x14ac:dyDescent="0.25">
      <c r="A12" s="2" t="s">
        <v>204</v>
      </c>
      <c r="B12" s="2" t="s">
        <v>201</v>
      </c>
      <c r="C12" s="2">
        <v>90</v>
      </c>
      <c r="D12" s="2">
        <v>120</v>
      </c>
      <c r="E12" s="2">
        <v>5.0310455232810566E-2</v>
      </c>
      <c r="F12" s="2">
        <v>8.7379565576782059E-2</v>
      </c>
      <c r="G12" s="2">
        <v>0.10966135479886151</v>
      </c>
      <c r="H12" s="2">
        <f t="shared" si="4"/>
        <v>1400</v>
      </c>
      <c r="I12" s="2">
        <f t="shared" si="5"/>
        <v>420000</v>
      </c>
      <c r="J12" s="2"/>
      <c r="K12" s="2">
        <f>$I12*G12*(1/1000000)</f>
        <v>4.6057769015521825E-2</v>
      </c>
      <c r="N12">
        <f t="shared" si="2"/>
        <v>7.0434637325934787E-2</v>
      </c>
      <c r="O12">
        <f t="shared" si="3"/>
        <v>2.1130391197780436</v>
      </c>
    </row>
    <row r="13" spans="1:15" hidden="1" outlineLevel="2" x14ac:dyDescent="0.25">
      <c r="A13" s="2" t="s">
        <v>205</v>
      </c>
      <c r="B13" s="2" t="s">
        <v>201</v>
      </c>
      <c r="C13" s="2">
        <v>120</v>
      </c>
      <c r="D13" s="2">
        <v>150</v>
      </c>
      <c r="E13" s="2">
        <v>5.9883081574717008E-2</v>
      </c>
      <c r="F13" s="2">
        <v>0.18826892314172544</v>
      </c>
      <c r="G13" s="2">
        <v>3.7428920106559884</v>
      </c>
      <c r="H13" s="2">
        <f t="shared" si="4"/>
        <v>0</v>
      </c>
      <c r="I13" s="2">
        <f t="shared" si="5"/>
        <v>0</v>
      </c>
      <c r="J13" s="2"/>
      <c r="K13" s="2">
        <f>$I13*G13*(1/1000000)</f>
        <v>0</v>
      </c>
      <c r="N13">
        <f t="shared" si="2"/>
        <v>0</v>
      </c>
      <c r="O13">
        <f t="shared" si="3"/>
        <v>0</v>
      </c>
    </row>
    <row r="14" spans="1:15" hidden="1" outlineLevel="2" x14ac:dyDescent="0.25">
      <c r="A14" s="2" t="s">
        <v>206</v>
      </c>
      <c r="B14" s="2" t="s">
        <v>201</v>
      </c>
      <c r="C14" s="2">
        <v>150</v>
      </c>
      <c r="D14" s="2">
        <v>190</v>
      </c>
      <c r="E14" s="2">
        <v>8.1095873891842432E-2</v>
      </c>
      <c r="F14" s="2">
        <v>0.24319338090135481</v>
      </c>
      <c r="G14" s="2">
        <v>9.6238948090889185</v>
      </c>
      <c r="H14" s="2">
        <f t="shared" si="4"/>
        <v>0</v>
      </c>
      <c r="I14" s="2">
        <f t="shared" si="5"/>
        <v>0</v>
      </c>
      <c r="J14" s="2"/>
      <c r="K14" s="2">
        <f>$I14*G14*(1/1000000)</f>
        <v>0</v>
      </c>
      <c r="N14">
        <f t="shared" si="2"/>
        <v>0</v>
      </c>
      <c r="O14">
        <f t="shared" si="3"/>
        <v>0</v>
      </c>
    </row>
    <row r="15" spans="1:15" outlineLevel="1" collapsed="1" x14ac:dyDescent="0.25">
      <c r="A15" s="2"/>
      <c r="B15" s="45" t="s">
        <v>340</v>
      </c>
      <c r="C15" s="2"/>
      <c r="D15" s="2"/>
      <c r="E15" s="2"/>
      <c r="F15" s="2"/>
      <c r="G15" s="2"/>
      <c r="H15" s="2"/>
      <c r="I15" s="2"/>
      <c r="J15" s="2"/>
      <c r="K15" s="2"/>
      <c r="O15">
        <f>SUBTOTAL(9,O9:O14)</f>
        <v>8.8327914773146201</v>
      </c>
    </row>
    <row r="16" spans="1:15" hidden="1" outlineLevel="2" x14ac:dyDescent="0.25">
      <c r="A16" s="2" t="s">
        <v>95</v>
      </c>
      <c r="B16" s="2" t="s">
        <v>96</v>
      </c>
      <c r="C16" s="2">
        <v>0</v>
      </c>
      <c r="D16" s="2">
        <v>30</v>
      </c>
      <c r="E16" s="2">
        <v>6.9854314531191522E-2</v>
      </c>
      <c r="F16" s="2">
        <v>6.8819225501182917</v>
      </c>
      <c r="G16" s="2">
        <v>12.503955239696179</v>
      </c>
      <c r="H16" s="2">
        <f t="shared" ref="H16:H21" si="6">IF(D16=10, 1417, IF(D16=20, 1417, IF(D16=30, 1417, IF(D16=60, 1341, IF(D16=90, 1391, IF(D16=120, 1400, 0))))))</f>
        <v>1417</v>
      </c>
      <c r="I16" s="2">
        <f t="shared" ref="I16:I21" si="7">0.3*1000*H16</f>
        <v>425100</v>
      </c>
      <c r="J16" s="2">
        <f>$I16*F16*(1/1000000)</f>
        <v>2.9255052760552855</v>
      </c>
      <c r="K16" s="2">
        <f>$I16*G16*(1/1000000)</f>
        <v>5.3154313723948459</v>
      </c>
      <c r="L16">
        <v>28.884586187934108</v>
      </c>
      <c r="M16">
        <v>18</v>
      </c>
      <c r="N16">
        <f t="shared" si="2"/>
        <v>9.8983563690698384E-2</v>
      </c>
      <c r="O16">
        <f t="shared" si="3"/>
        <v>2.9695069107209515</v>
      </c>
    </row>
    <row r="17" spans="1:15" hidden="1" outlineLevel="2" x14ac:dyDescent="0.25">
      <c r="A17" s="2" t="s">
        <v>97</v>
      </c>
      <c r="B17" s="2" t="s">
        <v>96</v>
      </c>
      <c r="C17" s="2">
        <v>30</v>
      </c>
      <c r="D17" s="2">
        <v>60</v>
      </c>
      <c r="E17" s="2">
        <v>9.3522267206477522E-2</v>
      </c>
      <c r="F17" s="2">
        <v>1.4972565452091764</v>
      </c>
      <c r="G17" s="2">
        <v>7.6803215944669345</v>
      </c>
      <c r="H17" s="2">
        <f t="shared" si="6"/>
        <v>1341</v>
      </c>
      <c r="I17" s="2">
        <f t="shared" si="7"/>
        <v>402300</v>
      </c>
      <c r="J17" s="2"/>
      <c r="K17" s="2">
        <f>$I17*G17*(1/1000000)</f>
        <v>3.0897933774540474</v>
      </c>
      <c r="N17">
        <f t="shared" si="2"/>
        <v>0.12541336032388636</v>
      </c>
      <c r="O17">
        <f t="shared" si="3"/>
        <v>3.7624008097165911</v>
      </c>
    </row>
    <row r="18" spans="1:15" hidden="1" outlineLevel="2" x14ac:dyDescent="0.25">
      <c r="A18" s="2" t="s">
        <v>98</v>
      </c>
      <c r="B18" s="2" t="s">
        <v>96</v>
      </c>
      <c r="C18" s="2">
        <v>60</v>
      </c>
      <c r="D18" s="2">
        <v>90</v>
      </c>
      <c r="E18" s="2">
        <v>0.10007911392405068</v>
      </c>
      <c r="F18" s="2">
        <v>8.1497112341772144</v>
      </c>
      <c r="G18" s="2">
        <v>25.581334677610755</v>
      </c>
      <c r="H18" s="2">
        <f t="shared" si="6"/>
        <v>1391</v>
      </c>
      <c r="I18" s="2">
        <f t="shared" si="7"/>
        <v>417300</v>
      </c>
      <c r="J18" s="2"/>
      <c r="K18" s="2">
        <f>$I18*G18*(1/1000000)</f>
        <v>10.675090960966969</v>
      </c>
      <c r="N18">
        <f t="shared" si="2"/>
        <v>0.1392100474683545</v>
      </c>
      <c r="O18">
        <f t="shared" si="3"/>
        <v>4.1763014240506351</v>
      </c>
    </row>
    <row r="19" spans="1:15" hidden="1" outlineLevel="2" x14ac:dyDescent="0.25">
      <c r="A19" s="2" t="s">
        <v>99</v>
      </c>
      <c r="B19" s="2" t="s">
        <v>96</v>
      </c>
      <c r="C19" s="2">
        <v>90</v>
      </c>
      <c r="D19" s="2">
        <v>120</v>
      </c>
      <c r="E19" s="2">
        <v>0.10139002452984482</v>
      </c>
      <c r="F19" s="2">
        <v>1.1867003270645957</v>
      </c>
      <c r="G19" s="2">
        <v>16.378012383483242</v>
      </c>
      <c r="H19" s="2">
        <f t="shared" si="6"/>
        <v>1400</v>
      </c>
      <c r="I19" s="2">
        <f t="shared" si="7"/>
        <v>420000</v>
      </c>
      <c r="J19" s="2"/>
      <c r="K19" s="2">
        <f>$I19*G19*(1/1000000)</f>
        <v>6.8787652010629614</v>
      </c>
      <c r="N19">
        <f t="shared" si="2"/>
        <v>0.14194603434178274</v>
      </c>
      <c r="O19">
        <f t="shared" si="3"/>
        <v>4.2583810302534824</v>
      </c>
    </row>
    <row r="20" spans="1:15" hidden="1" outlineLevel="2" x14ac:dyDescent="0.25">
      <c r="A20" s="2" t="s">
        <v>100</v>
      </c>
      <c r="B20" s="2" t="s">
        <v>96</v>
      </c>
      <c r="C20" s="2">
        <v>120</v>
      </c>
      <c r="D20" s="2">
        <v>150</v>
      </c>
      <c r="E20" s="2">
        <v>9.9708879184861793E-2</v>
      </c>
      <c r="F20" s="2">
        <v>0.56650133430373595</v>
      </c>
      <c r="G20" s="2">
        <v>6.8903885019408051</v>
      </c>
      <c r="H20" s="2">
        <f t="shared" si="6"/>
        <v>0</v>
      </c>
      <c r="I20" s="2">
        <f t="shared" si="7"/>
        <v>0</v>
      </c>
      <c r="J20" s="2"/>
      <c r="K20" s="2">
        <f>$I20*G20*(1/1000000)</f>
        <v>0</v>
      </c>
      <c r="N20">
        <f t="shared" si="2"/>
        <v>0</v>
      </c>
      <c r="O20">
        <f t="shared" si="3"/>
        <v>0</v>
      </c>
    </row>
    <row r="21" spans="1:15" hidden="1" outlineLevel="2" x14ac:dyDescent="0.25">
      <c r="A21" s="2" t="s">
        <v>101</v>
      </c>
      <c r="B21" s="2" t="s">
        <v>96</v>
      </c>
      <c r="C21" s="2">
        <v>150</v>
      </c>
      <c r="D21" s="2">
        <v>190</v>
      </c>
      <c r="E21" s="2">
        <v>0.10047152702212535</v>
      </c>
      <c r="F21" s="2">
        <v>15.088177971224759</v>
      </c>
      <c r="G21" s="2">
        <v>7.5990530625075543</v>
      </c>
      <c r="H21" s="2">
        <f t="shared" si="6"/>
        <v>0</v>
      </c>
      <c r="I21" s="2">
        <f t="shared" si="7"/>
        <v>0</v>
      </c>
      <c r="J21" s="2"/>
      <c r="K21" s="2">
        <f>$I21*G21*(1/1000000)</f>
        <v>0</v>
      </c>
      <c r="N21">
        <f t="shared" si="2"/>
        <v>0</v>
      </c>
      <c r="O21">
        <f t="shared" si="3"/>
        <v>0</v>
      </c>
    </row>
    <row r="22" spans="1:15" outlineLevel="1" collapsed="1" x14ac:dyDescent="0.25">
      <c r="A22" s="2"/>
      <c r="B22" s="45" t="s">
        <v>341</v>
      </c>
      <c r="C22" s="2"/>
      <c r="D22" s="2"/>
      <c r="E22" s="2"/>
      <c r="F22" s="2"/>
      <c r="G22" s="2"/>
      <c r="H22" s="2"/>
      <c r="I22" s="2"/>
      <c r="J22" s="2"/>
      <c r="K22" s="2"/>
      <c r="O22">
        <f>SUBTOTAL(9,O16:O21)</f>
        <v>15.16659017474166</v>
      </c>
    </row>
    <row r="23" spans="1:15" hidden="1" outlineLevel="2" x14ac:dyDescent="0.25">
      <c r="A23" s="2" t="s">
        <v>207</v>
      </c>
      <c r="B23" s="2" t="s">
        <v>208</v>
      </c>
      <c r="C23" s="2">
        <v>0</v>
      </c>
      <c r="D23" s="2">
        <v>30</v>
      </c>
      <c r="E23" s="2">
        <v>4.1219158112420828E-2</v>
      </c>
      <c r="F23" s="2">
        <v>0.43697263226869865</v>
      </c>
      <c r="G23" s="2">
        <v>1.3926880230425158</v>
      </c>
      <c r="H23" s="2">
        <f t="shared" ref="H23:H28" si="8">IF(D23=10, 1417, IF(D23=20, 1417, IF(D23=30, 1417, IF(D23=60, 1341, IF(D23=90, 1391, IF(D23=120, 1400, 0))))))</f>
        <v>1417</v>
      </c>
      <c r="I23" s="2">
        <f t="shared" ref="I23:I28" si="9">0.3*1000*H23</f>
        <v>425100</v>
      </c>
      <c r="J23" s="2">
        <f>$I23*F23*(1/1000000)</f>
        <v>0.18575706597742378</v>
      </c>
      <c r="K23" s="2">
        <f>$I23*G23*(1/1000000)</f>
        <v>0.59203167859537353</v>
      </c>
      <c r="L23">
        <v>1.4363711850058343</v>
      </c>
      <c r="M23">
        <v>2</v>
      </c>
      <c r="N23">
        <f t="shared" si="2"/>
        <v>5.8407547045300316E-2</v>
      </c>
      <c r="O23">
        <f t="shared" si="3"/>
        <v>1.7522264113590096</v>
      </c>
    </row>
    <row r="24" spans="1:15" hidden="1" outlineLevel="2" x14ac:dyDescent="0.25">
      <c r="A24" s="2" t="s">
        <v>209</v>
      </c>
      <c r="B24" s="2" t="s">
        <v>208</v>
      </c>
      <c r="C24" s="2">
        <v>30</v>
      </c>
      <c r="D24" s="2">
        <v>60</v>
      </c>
      <c r="E24" s="2">
        <v>6.2950864401936188E-2</v>
      </c>
      <c r="F24" s="2">
        <v>8.2612092210580093E-2</v>
      </c>
      <c r="G24" s="2">
        <v>0.78150155679420408</v>
      </c>
      <c r="H24" s="2">
        <f t="shared" si="8"/>
        <v>1341</v>
      </c>
      <c r="I24" s="2">
        <f t="shared" si="9"/>
        <v>402300</v>
      </c>
      <c r="J24" s="2"/>
      <c r="K24" s="2">
        <f>$I24*G24*(1/1000000)</f>
        <v>0.31439807629830829</v>
      </c>
      <c r="N24">
        <f t="shared" si="2"/>
        <v>8.4417109162996426E-2</v>
      </c>
      <c r="O24">
        <f t="shared" si="3"/>
        <v>2.5325132748898929</v>
      </c>
    </row>
    <row r="25" spans="1:15" hidden="1" outlineLevel="2" x14ac:dyDescent="0.25">
      <c r="A25" s="2" t="s">
        <v>210</v>
      </c>
      <c r="B25" s="2" t="s">
        <v>208</v>
      </c>
      <c r="C25" s="2">
        <v>60</v>
      </c>
      <c r="D25" s="2">
        <v>90</v>
      </c>
      <c r="E25" s="2">
        <v>6.1646090882092407E-2</v>
      </c>
      <c r="F25" s="2">
        <v>0.19768808231697627</v>
      </c>
      <c r="G25" s="2">
        <v>0.47171553570724917</v>
      </c>
      <c r="H25" s="2">
        <f t="shared" si="8"/>
        <v>1391</v>
      </c>
      <c r="I25" s="2">
        <f t="shared" si="9"/>
        <v>417300</v>
      </c>
      <c r="J25" s="2"/>
      <c r="K25" s="2">
        <f>$I25*G25*(1/1000000)</f>
        <v>0.19684689305063507</v>
      </c>
      <c r="N25">
        <f t="shared" si="2"/>
        <v>8.5749712416990545E-2</v>
      </c>
      <c r="O25">
        <f t="shared" si="3"/>
        <v>2.5724913725097163</v>
      </c>
    </row>
    <row r="26" spans="1:15" hidden="1" outlineLevel="2" x14ac:dyDescent="0.25">
      <c r="A26" s="2" t="s">
        <v>211</v>
      </c>
      <c r="B26" s="2" t="s">
        <v>208</v>
      </c>
      <c r="C26" s="2">
        <v>90</v>
      </c>
      <c r="D26" s="2">
        <v>120</v>
      </c>
      <c r="E26" s="2">
        <v>5.3271901720516629E-2</v>
      </c>
      <c r="F26" s="2">
        <v>0.14996849735345241</v>
      </c>
      <c r="G26" s="2">
        <v>0.35080350258117515</v>
      </c>
      <c r="H26" s="2">
        <f t="shared" si="8"/>
        <v>1400</v>
      </c>
      <c r="I26" s="2">
        <f t="shared" si="9"/>
        <v>420000</v>
      </c>
      <c r="J26" s="2"/>
      <c r="K26" s="2">
        <f>$I26*G26*(1/1000000)</f>
        <v>0.14733747108409356</v>
      </c>
      <c r="N26">
        <f t="shared" si="2"/>
        <v>7.4580662408723269E-2</v>
      </c>
      <c r="O26">
        <f t="shared" si="3"/>
        <v>2.237419872261698</v>
      </c>
    </row>
    <row r="27" spans="1:15" hidden="1" outlineLevel="2" x14ac:dyDescent="0.25">
      <c r="A27" s="2" t="s">
        <v>212</v>
      </c>
      <c r="B27" s="2" t="s">
        <v>208</v>
      </c>
      <c r="C27" s="2">
        <v>120</v>
      </c>
      <c r="D27" s="2">
        <v>150</v>
      </c>
      <c r="E27" s="2">
        <v>5.5861174011103666E-2</v>
      </c>
      <c r="F27" s="2">
        <v>0.15633081631734877</v>
      </c>
      <c r="G27" s="2">
        <v>4.7465724538601775</v>
      </c>
      <c r="H27" s="2">
        <f t="shared" si="8"/>
        <v>0</v>
      </c>
      <c r="I27" s="2">
        <f t="shared" si="9"/>
        <v>0</v>
      </c>
      <c r="J27" s="2"/>
      <c r="K27" s="2">
        <f>$I27*G27*(1/1000000)</f>
        <v>0</v>
      </c>
      <c r="N27">
        <f t="shared" si="2"/>
        <v>0</v>
      </c>
      <c r="O27">
        <f t="shared" si="3"/>
        <v>0</v>
      </c>
    </row>
    <row r="28" spans="1:15" hidden="1" outlineLevel="2" x14ac:dyDescent="0.25">
      <c r="A28" s="2" t="s">
        <v>213</v>
      </c>
      <c r="B28" s="2" t="s">
        <v>208</v>
      </c>
      <c r="C28" s="2">
        <v>150</v>
      </c>
      <c r="D28" s="2">
        <v>190</v>
      </c>
      <c r="E28" s="2">
        <v>8.8933622593666523E-2</v>
      </c>
      <c r="F28" s="2">
        <v>0.15532096649548918</v>
      </c>
      <c r="G28" s="2">
        <v>4.6229496995698236</v>
      </c>
      <c r="H28" s="2">
        <f t="shared" si="8"/>
        <v>0</v>
      </c>
      <c r="I28" s="2">
        <f t="shared" si="9"/>
        <v>0</v>
      </c>
      <c r="J28" s="2"/>
      <c r="K28" s="2">
        <f>$I28*G28*(1/1000000)</f>
        <v>0</v>
      </c>
      <c r="N28">
        <f t="shared" si="2"/>
        <v>0</v>
      </c>
      <c r="O28">
        <f t="shared" si="3"/>
        <v>0</v>
      </c>
    </row>
    <row r="29" spans="1:15" outlineLevel="1" collapsed="1" x14ac:dyDescent="0.25">
      <c r="A29" s="2"/>
      <c r="B29" s="45" t="s">
        <v>342</v>
      </c>
      <c r="C29" s="2"/>
      <c r="D29" s="2"/>
      <c r="E29" s="2"/>
      <c r="F29" s="2"/>
      <c r="G29" s="2"/>
      <c r="H29" s="2"/>
      <c r="I29" s="2"/>
      <c r="J29" s="2"/>
      <c r="K29" s="2"/>
      <c r="O29">
        <f>SUBTOTAL(9,O23:O28)</f>
        <v>9.0946509310203165</v>
      </c>
    </row>
    <row r="30" spans="1:15" hidden="1" outlineLevel="2" x14ac:dyDescent="0.25">
      <c r="A30" s="2" t="s">
        <v>214</v>
      </c>
      <c r="B30" s="2" t="s">
        <v>215</v>
      </c>
      <c r="C30" s="2">
        <v>0</v>
      </c>
      <c r="D30" s="2">
        <v>30</v>
      </c>
      <c r="E30" s="2">
        <v>4.6808732683767763E-2</v>
      </c>
      <c r="F30" s="2">
        <v>0.44403536210512035</v>
      </c>
      <c r="G30" s="2">
        <v>0.69173744155395711</v>
      </c>
      <c r="H30" s="2">
        <f t="shared" ref="H30:H35" si="10">IF(D30=10, 1417, IF(D30=20, 1417, IF(D30=30, 1417, IF(D30=60, 1341, IF(D30=90, 1391, IF(D30=120, 1400, 0))))))</f>
        <v>1417</v>
      </c>
      <c r="I30" s="2">
        <f t="shared" ref="I30:I35" si="11">0.3*1000*H30</f>
        <v>425100</v>
      </c>
      <c r="J30" s="2">
        <f>$I30*F30*(1/1000000)</f>
        <v>0.18875943243088666</v>
      </c>
      <c r="K30" s="2">
        <f>$I30*G30*(1/1000000)</f>
        <v>0.29405758640458712</v>
      </c>
      <c r="L30">
        <v>0.7351731818360483</v>
      </c>
      <c r="M30">
        <v>3</v>
      </c>
      <c r="N30">
        <f t="shared" si="2"/>
        <v>6.6327974212898919E-2</v>
      </c>
      <c r="O30">
        <f t="shared" si="3"/>
        <v>1.9898392263869675</v>
      </c>
    </row>
    <row r="31" spans="1:15" hidden="1" outlineLevel="2" x14ac:dyDescent="0.25">
      <c r="A31" s="2" t="s">
        <v>216</v>
      </c>
      <c r="B31" s="2" t="s">
        <v>215</v>
      </c>
      <c r="C31" s="2">
        <v>30</v>
      </c>
      <c r="D31" s="2">
        <v>60</v>
      </c>
      <c r="E31" s="2">
        <v>6.7345970294344484E-2</v>
      </c>
      <c r="F31" s="2">
        <v>0.10689740558642037</v>
      </c>
      <c r="G31" s="2">
        <v>0.33976519783899589</v>
      </c>
      <c r="H31" s="2">
        <f t="shared" si="10"/>
        <v>1341</v>
      </c>
      <c r="I31" s="2">
        <f t="shared" si="11"/>
        <v>402300</v>
      </c>
      <c r="J31" s="2"/>
      <c r="K31" s="2">
        <f>$I31*G31*(1/1000000)</f>
        <v>0.13668753909062803</v>
      </c>
      <c r="N31">
        <f t="shared" si="2"/>
        <v>9.0310946164715952E-2</v>
      </c>
      <c r="O31">
        <f t="shared" si="3"/>
        <v>2.7093283849414784</v>
      </c>
    </row>
    <row r="32" spans="1:15" hidden="1" outlineLevel="2" x14ac:dyDescent="0.25">
      <c r="A32" s="2" t="s">
        <v>217</v>
      </c>
      <c r="B32" s="2" t="s">
        <v>215</v>
      </c>
      <c r="C32" s="2">
        <v>60</v>
      </c>
      <c r="D32" s="2">
        <v>90</v>
      </c>
      <c r="E32" s="2">
        <v>6.2415559004389359E-2</v>
      </c>
      <c r="F32" s="2">
        <v>0.20212100442978154</v>
      </c>
      <c r="G32" s="2">
        <v>0.16010460307129304</v>
      </c>
      <c r="H32" s="2">
        <f t="shared" si="10"/>
        <v>1391</v>
      </c>
      <c r="I32" s="2">
        <f t="shared" si="11"/>
        <v>417300</v>
      </c>
      <c r="J32" s="2"/>
      <c r="K32" s="2">
        <f>$I32*G32*(1/1000000)</f>
        <v>6.6811650861650584E-2</v>
      </c>
      <c r="N32">
        <f t="shared" si="2"/>
        <v>8.6820042575105602E-2</v>
      </c>
      <c r="O32">
        <f t="shared" si="3"/>
        <v>2.6046012772531681</v>
      </c>
    </row>
    <row r="33" spans="1:15" hidden="1" outlineLevel="2" x14ac:dyDescent="0.25">
      <c r="A33" s="2" t="s">
        <v>218</v>
      </c>
      <c r="B33" s="2" t="s">
        <v>215</v>
      </c>
      <c r="C33" s="2">
        <v>90</v>
      </c>
      <c r="D33" s="2">
        <v>120</v>
      </c>
      <c r="E33" s="2">
        <v>4.7339576048236798E-2</v>
      </c>
      <c r="F33" s="2">
        <v>0.1167618046811424</v>
      </c>
      <c r="G33" s="2">
        <v>0.1163261263054665</v>
      </c>
      <c r="H33" s="2">
        <f t="shared" si="10"/>
        <v>1400</v>
      </c>
      <c r="I33" s="2">
        <f t="shared" si="11"/>
        <v>420000</v>
      </c>
      <c r="J33" s="2"/>
      <c r="K33" s="2">
        <f>$I33*G33*(1/1000000)</f>
        <v>4.8856973048295928E-2</v>
      </c>
      <c r="N33">
        <f t="shared" si="2"/>
        <v>6.6275406467531509E-2</v>
      </c>
      <c r="O33">
        <f t="shared" si="3"/>
        <v>1.9882621940259453</v>
      </c>
    </row>
    <row r="34" spans="1:15" hidden="1" outlineLevel="2" x14ac:dyDescent="0.25">
      <c r="A34" s="2" t="s">
        <v>219</v>
      </c>
      <c r="B34" s="2" t="s">
        <v>215</v>
      </c>
      <c r="C34" s="2">
        <v>120</v>
      </c>
      <c r="D34" s="2">
        <v>150</v>
      </c>
      <c r="E34" s="2">
        <v>5.9852400614738593E-2</v>
      </c>
      <c r="F34" s="2">
        <v>0.32554083648953569</v>
      </c>
      <c r="G34" s="2">
        <v>0.86413888710433662</v>
      </c>
      <c r="H34" s="2">
        <f t="shared" si="10"/>
        <v>0</v>
      </c>
      <c r="I34" s="2">
        <f t="shared" si="11"/>
        <v>0</v>
      </c>
      <c r="J34" s="2"/>
      <c r="K34" s="2">
        <f>$I34*G34*(1/1000000)</f>
        <v>0</v>
      </c>
      <c r="N34">
        <f t="shared" si="2"/>
        <v>0</v>
      </c>
      <c r="O34">
        <f t="shared" si="3"/>
        <v>0</v>
      </c>
    </row>
    <row r="35" spans="1:15" hidden="1" outlineLevel="2" x14ac:dyDescent="0.25">
      <c r="A35" s="2" t="s">
        <v>220</v>
      </c>
      <c r="B35" s="2" t="s">
        <v>215</v>
      </c>
      <c r="C35" s="2">
        <v>150</v>
      </c>
      <c r="D35" s="2">
        <v>190</v>
      </c>
      <c r="E35" s="2">
        <v>8.7264765312150577E-2</v>
      </c>
      <c r="F35" s="2">
        <v>0.17572625045708529</v>
      </c>
      <c r="G35" s="2">
        <v>2.7506353188513941</v>
      </c>
      <c r="H35" s="2">
        <f t="shared" si="10"/>
        <v>0</v>
      </c>
      <c r="I35" s="2">
        <f t="shared" si="11"/>
        <v>0</v>
      </c>
      <c r="J35" s="2"/>
      <c r="K35" s="2">
        <f>$I35*G35*(1/1000000)</f>
        <v>0</v>
      </c>
      <c r="N35">
        <f t="shared" si="2"/>
        <v>0</v>
      </c>
      <c r="O35">
        <f t="shared" si="3"/>
        <v>0</v>
      </c>
    </row>
    <row r="36" spans="1:15" outlineLevel="1" collapsed="1" x14ac:dyDescent="0.25">
      <c r="A36" s="20"/>
      <c r="B36" s="47" t="s">
        <v>343</v>
      </c>
      <c r="C36" s="20"/>
      <c r="D36" s="20"/>
      <c r="E36" s="20"/>
      <c r="F36" s="20"/>
      <c r="G36" s="20"/>
      <c r="H36" s="2"/>
      <c r="I36" s="2"/>
      <c r="J36" s="2"/>
      <c r="K36" s="2"/>
      <c r="O36">
        <f>SUBTOTAL(9,O30:O35)</f>
        <v>9.2920310826075578</v>
      </c>
    </row>
    <row r="37" spans="1:15" hidden="1" outlineLevel="2" x14ac:dyDescent="0.25">
      <c r="A37" s="20" t="s">
        <v>102</v>
      </c>
      <c r="B37" s="20" t="s">
        <v>103</v>
      </c>
      <c r="C37" s="20">
        <v>0</v>
      </c>
      <c r="D37" s="20">
        <v>30</v>
      </c>
      <c r="E37" s="20">
        <v>0.10259301014656159</v>
      </c>
      <c r="F37" s="20">
        <v>3.5883021420518602</v>
      </c>
      <c r="G37" s="20">
        <v>5.0805943404735068</v>
      </c>
      <c r="H37" s="2">
        <f t="shared" ref="H37:H42" si="12">IF(D37=10, 1417, IF(D37=20, 1417, IF(D37=30, 1417, IF(D37=60, 1341, IF(D37=90, 1391, IF(D37=120, 1400, 0))))))</f>
        <v>1417</v>
      </c>
      <c r="I37" s="2">
        <f t="shared" ref="I37:I42" si="13">0.3*1000*H37</f>
        <v>425100</v>
      </c>
      <c r="J37" s="2">
        <f>$I37*F37*(1/1000000)</f>
        <v>1.5253872405862456</v>
      </c>
      <c r="K37" s="2">
        <f>$I37*G37*(1/1000000)</f>
        <v>2.1597606541352876</v>
      </c>
      <c r="L37">
        <v>14.575813330237946</v>
      </c>
      <c r="M37">
        <v>19</v>
      </c>
      <c r="N37">
        <f t="shared" si="2"/>
        <v>0.14537429537767779</v>
      </c>
      <c r="O37">
        <f t="shared" si="3"/>
        <v>4.3612288613303338</v>
      </c>
    </row>
    <row r="38" spans="1:15" hidden="1" outlineLevel="2" x14ac:dyDescent="0.25">
      <c r="A38" s="20" t="s">
        <v>104</v>
      </c>
      <c r="B38" s="20" t="s">
        <v>103</v>
      </c>
      <c r="C38" s="20">
        <v>30</v>
      </c>
      <c r="D38" s="20">
        <v>60</v>
      </c>
      <c r="E38" s="20">
        <v>0.11548363368885621</v>
      </c>
      <c r="F38" s="20">
        <v>11.574897020963592</v>
      </c>
      <c r="G38" s="20">
        <v>17.346769435454213</v>
      </c>
      <c r="H38" s="2">
        <f t="shared" si="12"/>
        <v>1341</v>
      </c>
      <c r="I38" s="2">
        <f t="shared" si="13"/>
        <v>402300</v>
      </c>
      <c r="J38" s="2"/>
      <c r="K38" s="2">
        <f>$I38*G38*(1/1000000)</f>
        <v>6.9786053438832303</v>
      </c>
      <c r="N38">
        <f t="shared" si="2"/>
        <v>0.15486355277675617</v>
      </c>
      <c r="O38">
        <f t="shared" si="3"/>
        <v>4.6459065833026854</v>
      </c>
    </row>
    <row r="39" spans="1:15" hidden="1" outlineLevel="2" x14ac:dyDescent="0.25">
      <c r="A39" s="20" t="s">
        <v>105</v>
      </c>
      <c r="B39" s="20" t="s">
        <v>103</v>
      </c>
      <c r="C39" s="20">
        <v>60</v>
      </c>
      <c r="D39" s="20">
        <v>90</v>
      </c>
      <c r="E39" s="20">
        <v>0.11027070063694279</v>
      </c>
      <c r="F39" s="20">
        <v>1.2977732218683653</v>
      </c>
      <c r="G39" s="20">
        <v>6.4970600789543518</v>
      </c>
      <c r="H39" s="2">
        <f t="shared" si="12"/>
        <v>1391</v>
      </c>
      <c r="I39" s="2">
        <f t="shared" si="13"/>
        <v>417300</v>
      </c>
      <c r="J39" s="2"/>
      <c r="K39" s="2">
        <f>$I39*G39*(1/1000000)</f>
        <v>2.7112231709476506</v>
      </c>
      <c r="N39">
        <f t="shared" si="2"/>
        <v>0.15338654458598741</v>
      </c>
      <c r="O39">
        <f t="shared" si="3"/>
        <v>4.6015963375796227</v>
      </c>
    </row>
    <row r="40" spans="1:15" hidden="1" outlineLevel="2" x14ac:dyDescent="0.25">
      <c r="A40" s="20" t="s">
        <v>106</v>
      </c>
      <c r="B40" s="20" t="s">
        <v>103</v>
      </c>
      <c r="C40" s="20">
        <v>90</v>
      </c>
      <c r="D40" s="20">
        <v>120</v>
      </c>
      <c r="E40" s="20">
        <v>0.10561976883220431</v>
      </c>
      <c r="F40" s="20">
        <v>0.60318320712103102</v>
      </c>
      <c r="G40" s="20">
        <v>2.8591355254417437</v>
      </c>
      <c r="H40" s="2">
        <f t="shared" si="12"/>
        <v>1400</v>
      </c>
      <c r="I40" s="2">
        <f t="shared" si="13"/>
        <v>420000</v>
      </c>
      <c r="J40" s="2"/>
      <c r="K40" s="2">
        <f>$I40*G40*(1/1000000)</f>
        <v>1.2008369206855323</v>
      </c>
      <c r="N40">
        <f t="shared" si="2"/>
        <v>0.14786767636508602</v>
      </c>
      <c r="O40">
        <f t="shared" si="3"/>
        <v>4.4360302909525808</v>
      </c>
    </row>
    <row r="41" spans="1:15" hidden="1" outlineLevel="2" x14ac:dyDescent="0.25">
      <c r="A41" s="20" t="s">
        <v>107</v>
      </c>
      <c r="B41" s="20" t="s">
        <v>103</v>
      </c>
      <c r="C41" s="20">
        <v>120</v>
      </c>
      <c r="D41" s="20">
        <v>150</v>
      </c>
      <c r="E41" s="20">
        <v>0.10178710178710197</v>
      </c>
      <c r="F41" s="20">
        <v>2.1914286454286458</v>
      </c>
      <c r="G41" s="20">
        <v>3.123982424242425</v>
      </c>
      <c r="H41" s="2">
        <f t="shared" si="12"/>
        <v>0</v>
      </c>
      <c r="I41" s="2">
        <f t="shared" si="13"/>
        <v>0</v>
      </c>
      <c r="J41" s="2"/>
      <c r="K41" s="2">
        <f>$I41*G41*(1/1000000)</f>
        <v>0</v>
      </c>
      <c r="N41">
        <f t="shared" si="2"/>
        <v>0</v>
      </c>
      <c r="O41">
        <f t="shared" si="3"/>
        <v>0</v>
      </c>
    </row>
    <row r="42" spans="1:15" hidden="1" outlineLevel="2" x14ac:dyDescent="0.25">
      <c r="A42" s="20" t="s">
        <v>108</v>
      </c>
      <c r="B42" s="20" t="s">
        <v>103</v>
      </c>
      <c r="C42" s="20">
        <v>150</v>
      </c>
      <c r="D42" s="20">
        <v>190</v>
      </c>
      <c r="E42" s="20">
        <v>0.11061040557148692</v>
      </c>
      <c r="F42" s="20">
        <v>3.1603485593336056</v>
      </c>
      <c r="G42" s="20">
        <v>8.8685445411716479</v>
      </c>
      <c r="H42" s="2">
        <f t="shared" si="12"/>
        <v>0</v>
      </c>
      <c r="I42" s="2">
        <f t="shared" si="13"/>
        <v>0</v>
      </c>
      <c r="J42" s="2"/>
      <c r="K42" s="2">
        <f>$I42*G42*(1/1000000)</f>
        <v>0</v>
      </c>
      <c r="N42">
        <f t="shared" si="2"/>
        <v>0</v>
      </c>
      <c r="O42">
        <f t="shared" si="3"/>
        <v>0</v>
      </c>
    </row>
    <row r="43" spans="1:15" outlineLevel="1" collapsed="1" x14ac:dyDescent="0.25">
      <c r="A43" s="20"/>
      <c r="B43" s="47" t="s">
        <v>344</v>
      </c>
      <c r="C43" s="20"/>
      <c r="D43" s="20"/>
      <c r="E43" s="20"/>
      <c r="F43" s="20"/>
      <c r="G43" s="20"/>
      <c r="H43" s="2"/>
      <c r="I43" s="2"/>
      <c r="J43" s="2"/>
      <c r="K43" s="2"/>
      <c r="O43">
        <f>SUBTOTAL(9,O37:O42)</f>
        <v>18.04476207316522</v>
      </c>
    </row>
    <row r="44" spans="1:15" hidden="1" outlineLevel="2" x14ac:dyDescent="0.25">
      <c r="A44" s="20" t="s">
        <v>221</v>
      </c>
      <c r="B44" s="20" t="s">
        <v>222</v>
      </c>
      <c r="C44" s="20">
        <v>0</v>
      </c>
      <c r="D44" s="20">
        <v>30</v>
      </c>
      <c r="E44" s="20">
        <v>4.7175907673666584E-2</v>
      </c>
      <c r="F44" s="20">
        <v>0.36519517156691494</v>
      </c>
      <c r="G44" s="20">
        <v>0.87986760309498957</v>
      </c>
      <c r="H44" s="2">
        <f t="shared" ref="H44:H49" si="14">IF(D44=10, 1417, IF(D44=20, 1417, IF(D44=30, 1417, IF(D44=60, 1341, IF(D44=90, 1391, IF(D44=120, 1400, 0))))))</f>
        <v>1417</v>
      </c>
      <c r="I44" s="2">
        <f t="shared" ref="I44:I49" si="15">0.3*1000*H44</f>
        <v>425100</v>
      </c>
      <c r="J44" s="2">
        <f>$I44*F44*(1/1000000)</f>
        <v>0.15524446743309553</v>
      </c>
      <c r="K44" s="2">
        <f>$I44*G44*(1/1000000)</f>
        <v>0.37403171807568009</v>
      </c>
      <c r="L44">
        <v>0.76955634412026885</v>
      </c>
      <c r="M44">
        <v>4</v>
      </c>
      <c r="N44">
        <f t="shared" si="2"/>
        <v>6.6848261173585555E-2</v>
      </c>
      <c r="O44">
        <f t="shared" si="3"/>
        <v>2.0054478352075664</v>
      </c>
    </row>
    <row r="45" spans="1:15" hidden="1" outlineLevel="2" x14ac:dyDescent="0.25">
      <c r="A45" t="s">
        <v>223</v>
      </c>
      <c r="B45" t="s">
        <v>222</v>
      </c>
      <c r="C45">
        <v>30</v>
      </c>
      <c r="D45">
        <v>60</v>
      </c>
      <c r="E45">
        <v>6.2467550112994721E-2</v>
      </c>
      <c r="F45">
        <v>0.1713740345994702</v>
      </c>
      <c r="G45">
        <v>0.26986993592854713</v>
      </c>
      <c r="H45" s="2">
        <f t="shared" si="14"/>
        <v>1341</v>
      </c>
      <c r="I45" s="2">
        <f t="shared" si="15"/>
        <v>402300</v>
      </c>
      <c r="J45" s="2"/>
      <c r="K45" s="2">
        <f>$I45*G45*(1/1000000)</f>
        <v>0.10856867522405451</v>
      </c>
      <c r="N45">
        <f t="shared" si="2"/>
        <v>8.3768984701525925E-2</v>
      </c>
      <c r="O45">
        <f t="shared" si="3"/>
        <v>2.5130695410457777</v>
      </c>
    </row>
    <row r="46" spans="1:15" hidden="1" outlineLevel="2" x14ac:dyDescent="0.25">
      <c r="A46" t="s">
        <v>224</v>
      </c>
      <c r="B46" t="s">
        <v>222</v>
      </c>
      <c r="C46">
        <v>60</v>
      </c>
      <c r="D46">
        <v>90</v>
      </c>
      <c r="E46">
        <v>6.1146836951372699E-2</v>
      </c>
      <c r="F46">
        <v>0.13257849821089746</v>
      </c>
      <c r="G46">
        <v>0.20063546062582482</v>
      </c>
      <c r="H46" s="2">
        <f t="shared" si="14"/>
        <v>1391</v>
      </c>
      <c r="I46" s="2">
        <f t="shared" si="15"/>
        <v>417300</v>
      </c>
      <c r="J46" s="2"/>
      <c r="K46" s="2">
        <f>$I46*G46*(1/1000000)</f>
        <v>8.372517771915669E-2</v>
      </c>
      <c r="N46">
        <f t="shared" si="2"/>
        <v>8.5055250199359431E-2</v>
      </c>
      <c r="O46">
        <f t="shared" si="3"/>
        <v>2.5516575059807831</v>
      </c>
    </row>
    <row r="47" spans="1:15" hidden="1" outlineLevel="2" x14ac:dyDescent="0.25">
      <c r="A47" t="s">
        <v>225</v>
      </c>
      <c r="B47" t="s">
        <v>222</v>
      </c>
      <c r="C47">
        <v>90</v>
      </c>
      <c r="D47">
        <v>120</v>
      </c>
      <c r="E47">
        <v>4.6980422022390014E-2</v>
      </c>
      <c r="F47">
        <v>9.0704758078904435E-2</v>
      </c>
      <c r="G47">
        <v>0.11425310873400464</v>
      </c>
      <c r="H47" s="2">
        <f t="shared" si="14"/>
        <v>1400</v>
      </c>
      <c r="I47" s="2">
        <f t="shared" si="15"/>
        <v>420000</v>
      </c>
      <c r="J47" s="2"/>
      <c r="K47" s="2">
        <f>$I47*G47*(1/1000000)</f>
        <v>4.7986305668281951E-2</v>
      </c>
      <c r="N47">
        <f t="shared" si="2"/>
        <v>6.5772590831346012E-2</v>
      </c>
      <c r="O47">
        <f t="shared" si="3"/>
        <v>1.9731777249403804</v>
      </c>
    </row>
    <row r="48" spans="1:15" hidden="1" outlineLevel="2" x14ac:dyDescent="0.25">
      <c r="A48" t="s">
        <v>226</v>
      </c>
      <c r="B48" t="s">
        <v>222</v>
      </c>
      <c r="C48">
        <v>120</v>
      </c>
      <c r="D48">
        <v>150</v>
      </c>
      <c r="E48">
        <v>5.5650943322926721E-2</v>
      </c>
      <c r="F48">
        <v>0.40790507505417589</v>
      </c>
      <c r="G48">
        <v>1.1881880089481316</v>
      </c>
      <c r="H48" s="2">
        <f t="shared" si="14"/>
        <v>0</v>
      </c>
      <c r="I48" s="2">
        <f t="shared" si="15"/>
        <v>0</v>
      </c>
      <c r="J48" s="2"/>
      <c r="K48" s="2">
        <f>$I48*G48*(1/1000000)</f>
        <v>0</v>
      </c>
      <c r="N48">
        <f t="shared" si="2"/>
        <v>0</v>
      </c>
      <c r="O48">
        <f t="shared" si="3"/>
        <v>0</v>
      </c>
    </row>
    <row r="49" spans="1:15" hidden="1" outlineLevel="2" x14ac:dyDescent="0.25">
      <c r="A49" t="s">
        <v>227</v>
      </c>
      <c r="B49" t="s">
        <v>222</v>
      </c>
      <c r="C49">
        <v>150</v>
      </c>
      <c r="D49">
        <v>190</v>
      </c>
      <c r="E49">
        <v>7.979299991145769E-2</v>
      </c>
      <c r="F49">
        <v>0.41199266036079535</v>
      </c>
      <c r="G49">
        <v>4.2497694376802215</v>
      </c>
      <c r="H49" s="2">
        <f t="shared" si="14"/>
        <v>0</v>
      </c>
      <c r="I49" s="2">
        <f t="shared" si="15"/>
        <v>0</v>
      </c>
      <c r="J49" s="2"/>
      <c r="K49" s="2">
        <f>$I49*G49*(1/1000000)</f>
        <v>0</v>
      </c>
      <c r="N49">
        <f t="shared" si="2"/>
        <v>0</v>
      </c>
      <c r="O49">
        <f t="shared" si="3"/>
        <v>0</v>
      </c>
    </row>
    <row r="50" spans="1:15" outlineLevel="1" collapsed="1" x14ac:dyDescent="0.25">
      <c r="B50" s="46" t="s">
        <v>345</v>
      </c>
      <c r="H50" s="2"/>
      <c r="I50" s="2"/>
      <c r="J50" s="2"/>
      <c r="K50" s="2"/>
      <c r="O50">
        <f>SUBTOTAL(9,O44:O49)</f>
        <v>9.0433526071745085</v>
      </c>
    </row>
    <row r="51" spans="1:15" hidden="1" outlineLevel="2" x14ac:dyDescent="0.25">
      <c r="A51" s="20" t="s">
        <v>109</v>
      </c>
      <c r="B51" s="20" t="s">
        <v>110</v>
      </c>
      <c r="C51" s="20">
        <v>0</v>
      </c>
      <c r="D51" s="20">
        <v>30</v>
      </c>
      <c r="E51" s="20">
        <v>0.11155220325526011</v>
      </c>
      <c r="F51" s="20">
        <v>2.0632135768161972</v>
      </c>
      <c r="G51" s="20">
        <v>8.877652294561333</v>
      </c>
      <c r="H51" s="2">
        <f t="shared" ref="H51:H56" si="16">IF(D51=10, 1417, IF(D51=20, 1417, IF(D51=30, 1417, IF(D51=60, 1341, IF(D51=90, 1391, IF(D51=120, 1400, 0))))))</f>
        <v>1417</v>
      </c>
      <c r="I51" s="2">
        <f t="shared" ref="I51:I56" si="17">0.3*1000*H51</f>
        <v>425100</v>
      </c>
      <c r="J51" s="2">
        <f>$I51*F51*(1/1000000)</f>
        <v>0.87707209150456544</v>
      </c>
      <c r="K51" s="2">
        <f>$I51*G51*(1/1000000)</f>
        <v>3.7738899904180223</v>
      </c>
      <c r="L51">
        <v>23.742043810437231</v>
      </c>
      <c r="M51">
        <v>20</v>
      </c>
      <c r="N51">
        <f t="shared" si="2"/>
        <v>0.15806947201270358</v>
      </c>
      <c r="O51">
        <f t="shared" si="3"/>
        <v>4.7420841603811077</v>
      </c>
    </row>
    <row r="52" spans="1:15" hidden="1" outlineLevel="2" x14ac:dyDescent="0.25">
      <c r="A52" s="20" t="s">
        <v>111</v>
      </c>
      <c r="B52" s="20" t="s">
        <v>110</v>
      </c>
      <c r="C52" s="20">
        <v>30</v>
      </c>
      <c r="D52" s="20">
        <v>60</v>
      </c>
      <c r="E52" s="20">
        <v>0.10782405605293872</v>
      </c>
      <c r="F52" s="20">
        <v>4.7709951991695858</v>
      </c>
      <c r="G52" s="20">
        <v>18.430826830154405</v>
      </c>
      <c r="H52" s="2">
        <f t="shared" si="16"/>
        <v>1341</v>
      </c>
      <c r="I52" s="2">
        <f t="shared" si="17"/>
        <v>402300</v>
      </c>
      <c r="J52" s="2"/>
      <c r="K52" s="2">
        <f>$I52*G52*(1/1000000)</f>
        <v>7.4147216337711166</v>
      </c>
      <c r="N52">
        <f t="shared" si="2"/>
        <v>0.14459205916699083</v>
      </c>
      <c r="O52">
        <f t="shared" si="3"/>
        <v>4.3377617750097253</v>
      </c>
    </row>
    <row r="53" spans="1:15" hidden="1" outlineLevel="2" x14ac:dyDescent="0.25">
      <c r="A53" s="20" t="s">
        <v>112</v>
      </c>
      <c r="B53" s="20" t="s">
        <v>110</v>
      </c>
      <c r="C53" s="20">
        <v>60</v>
      </c>
      <c r="D53" s="20">
        <v>90</v>
      </c>
      <c r="E53" s="20">
        <v>0.11858475894245742</v>
      </c>
      <c r="F53" s="20">
        <v>2.3371043934681182</v>
      </c>
      <c r="G53" s="20">
        <v>20.272731736003113</v>
      </c>
      <c r="H53" s="2">
        <f t="shared" si="16"/>
        <v>1391</v>
      </c>
      <c r="I53" s="2">
        <f t="shared" si="17"/>
        <v>417300</v>
      </c>
      <c r="J53" s="2"/>
      <c r="K53" s="2">
        <f>$I53*G53*(1/1000000)</f>
        <v>8.4598109534340988</v>
      </c>
      <c r="N53">
        <f t="shared" si="2"/>
        <v>0.16495139968895828</v>
      </c>
      <c r="O53">
        <f t="shared" si="3"/>
        <v>4.9485419906687484</v>
      </c>
    </row>
    <row r="54" spans="1:15" hidden="1" outlineLevel="2" x14ac:dyDescent="0.25">
      <c r="A54" s="20" t="s">
        <v>113</v>
      </c>
      <c r="B54" s="20" t="s">
        <v>110</v>
      </c>
      <c r="C54" s="20">
        <v>90</v>
      </c>
      <c r="D54" s="20">
        <v>120</v>
      </c>
      <c r="E54" s="20">
        <v>0.10756040530007786</v>
      </c>
      <c r="F54" s="20">
        <v>1.7614534944141331</v>
      </c>
      <c r="G54" s="20">
        <v>7.6584503364510246</v>
      </c>
      <c r="H54" s="2">
        <f t="shared" si="16"/>
        <v>1400</v>
      </c>
      <c r="I54" s="2">
        <f t="shared" si="17"/>
        <v>420000</v>
      </c>
      <c r="J54" s="2"/>
      <c r="K54" s="2">
        <f>$I54*G54*(1/1000000)</f>
        <v>3.21654914130943</v>
      </c>
      <c r="N54">
        <f t="shared" si="2"/>
        <v>0.15058456742010901</v>
      </c>
      <c r="O54">
        <f t="shared" si="3"/>
        <v>4.5175370226032703</v>
      </c>
    </row>
    <row r="55" spans="1:15" hidden="1" outlineLevel="2" x14ac:dyDescent="0.25">
      <c r="A55" s="20" t="s">
        <v>114</v>
      </c>
      <c r="B55" s="20" t="s">
        <v>110</v>
      </c>
      <c r="C55" s="20">
        <v>120</v>
      </c>
      <c r="D55" s="20">
        <v>150</v>
      </c>
      <c r="E55" s="20">
        <v>0.12195121951219505</v>
      </c>
      <c r="F55" s="20">
        <v>0.24463414634146335</v>
      </c>
      <c r="G55" s="20">
        <v>3.8408999999999995</v>
      </c>
      <c r="H55" s="2">
        <f t="shared" si="16"/>
        <v>0</v>
      </c>
      <c r="I55" s="2">
        <f t="shared" si="17"/>
        <v>0</v>
      </c>
      <c r="J55" s="2"/>
      <c r="K55" s="2">
        <f>$I55*G55*(1/1000000)</f>
        <v>0</v>
      </c>
      <c r="N55">
        <f t="shared" si="2"/>
        <v>0</v>
      </c>
      <c r="O55">
        <f t="shared" si="3"/>
        <v>0</v>
      </c>
    </row>
    <row r="56" spans="1:15" hidden="1" outlineLevel="2" x14ac:dyDescent="0.25">
      <c r="A56" s="20" t="s">
        <v>115</v>
      </c>
      <c r="B56" s="20" t="s">
        <v>110</v>
      </c>
      <c r="C56" s="20">
        <v>150</v>
      </c>
      <c r="D56" s="20">
        <v>190</v>
      </c>
      <c r="E56" s="20">
        <v>0.11550759392486015</v>
      </c>
      <c r="F56" s="20">
        <v>8.0502404742872375</v>
      </c>
      <c r="G56" s="20">
        <v>15.584741578070878</v>
      </c>
      <c r="H56" s="2">
        <f t="shared" si="16"/>
        <v>0</v>
      </c>
      <c r="I56" s="2">
        <f t="shared" si="17"/>
        <v>0</v>
      </c>
      <c r="J56" s="2"/>
      <c r="K56" s="2">
        <f>$I56*G56*(1/1000000)</f>
        <v>0</v>
      </c>
      <c r="N56">
        <f t="shared" si="2"/>
        <v>0</v>
      </c>
      <c r="O56">
        <f t="shared" si="3"/>
        <v>0</v>
      </c>
    </row>
    <row r="57" spans="1:15" outlineLevel="1" collapsed="1" x14ac:dyDescent="0.25">
      <c r="A57" s="20"/>
      <c r="B57" s="47" t="s">
        <v>346</v>
      </c>
      <c r="C57" s="20"/>
      <c r="D57" s="20"/>
      <c r="E57" s="20"/>
      <c r="F57" s="20"/>
      <c r="G57" s="20"/>
      <c r="H57" s="2"/>
      <c r="I57" s="2"/>
      <c r="J57" s="2"/>
      <c r="K57" s="2"/>
      <c r="O57">
        <f>SUBTOTAL(9,O51:O56)</f>
        <v>18.545924948662851</v>
      </c>
    </row>
    <row r="58" spans="1:15" hidden="1" outlineLevel="2" x14ac:dyDescent="0.25">
      <c r="A58" s="20" t="s">
        <v>228</v>
      </c>
      <c r="B58" s="20" t="s">
        <v>229</v>
      </c>
      <c r="C58" s="20">
        <v>0</v>
      </c>
      <c r="D58" s="20">
        <v>30</v>
      </c>
      <c r="E58" s="20">
        <v>4.3877501843166092E-2</v>
      </c>
      <c r="F58" s="20">
        <v>0.51231340477344423</v>
      </c>
      <c r="G58" s="20">
        <v>1.3454739333838168</v>
      </c>
      <c r="H58" s="2">
        <f t="shared" ref="H58:H63" si="18">IF(D58=10, 1417, IF(D58=20, 1417, IF(D58=30, 1417, IF(D58=60, 1341, IF(D58=90, 1391, IF(D58=120, 1400, 0))))))</f>
        <v>1417</v>
      </c>
      <c r="I58" s="2">
        <f t="shared" ref="I58:I63" si="19">0.3*1000*H58</f>
        <v>425100</v>
      </c>
      <c r="J58" s="2">
        <f>$I58*F58*(1/1000000)</f>
        <v>0.21778442836919112</v>
      </c>
      <c r="K58" s="2">
        <f>$I58*G58*(1/1000000)</f>
        <v>0.57196096908146044</v>
      </c>
      <c r="L58">
        <v>1.1157772077332182</v>
      </c>
      <c r="M58">
        <v>5</v>
      </c>
      <c r="N58">
        <f t="shared" si="2"/>
        <v>6.2174420111766354E-2</v>
      </c>
      <c r="O58">
        <f t="shared" si="3"/>
        <v>1.8652326033529907</v>
      </c>
    </row>
    <row r="59" spans="1:15" hidden="1" outlineLevel="2" x14ac:dyDescent="0.25">
      <c r="A59" t="s">
        <v>230</v>
      </c>
      <c r="B59" t="s">
        <v>229</v>
      </c>
      <c r="C59">
        <v>30</v>
      </c>
      <c r="D59">
        <v>60</v>
      </c>
      <c r="E59">
        <v>6.3320461525673555E-2</v>
      </c>
      <c r="F59">
        <v>0</v>
      </c>
      <c r="G59">
        <v>0.41875508582589777</v>
      </c>
      <c r="H59" s="2">
        <f t="shared" si="18"/>
        <v>1341</v>
      </c>
      <c r="I59" s="2">
        <f t="shared" si="19"/>
        <v>402300</v>
      </c>
      <c r="J59" s="2"/>
      <c r="K59" s="2">
        <f>$I59*G59*(1/1000000)</f>
        <v>0.16846517102775868</v>
      </c>
      <c r="N59">
        <f t="shared" si="2"/>
        <v>8.4912738905928237E-2</v>
      </c>
      <c r="O59">
        <f t="shared" si="3"/>
        <v>2.5473821671778469</v>
      </c>
    </row>
    <row r="60" spans="1:15" hidden="1" outlineLevel="2" x14ac:dyDescent="0.25">
      <c r="A60" t="s">
        <v>231</v>
      </c>
      <c r="B60" t="s">
        <v>229</v>
      </c>
      <c r="C60">
        <v>60</v>
      </c>
      <c r="D60">
        <v>90</v>
      </c>
      <c r="E60">
        <v>5.9167529356777861E-2</v>
      </c>
      <c r="F60">
        <v>4.7562959425319982E-2</v>
      </c>
      <c r="G60">
        <v>0.20258297533006661</v>
      </c>
      <c r="H60" s="2">
        <f t="shared" si="18"/>
        <v>1391</v>
      </c>
      <c r="I60" s="2">
        <f t="shared" si="19"/>
        <v>417300</v>
      </c>
      <c r="J60" s="2"/>
      <c r="K60" s="2">
        <f>$I60*G60*(1/1000000)</f>
        <v>8.453787560523679E-2</v>
      </c>
      <c r="N60">
        <f t="shared" si="2"/>
        <v>8.230203333527801E-2</v>
      </c>
      <c r="O60">
        <f t="shared" si="3"/>
        <v>2.4690610000583404</v>
      </c>
    </row>
    <row r="61" spans="1:15" hidden="1" outlineLevel="2" x14ac:dyDescent="0.25">
      <c r="A61" t="s">
        <v>232</v>
      </c>
      <c r="B61" t="s">
        <v>229</v>
      </c>
      <c r="C61">
        <v>90</v>
      </c>
      <c r="D61">
        <v>120</v>
      </c>
      <c r="E61">
        <v>4.7887468833509889E-2</v>
      </c>
      <c r="F61">
        <v>8.5413758654469388E-2</v>
      </c>
      <c r="G61">
        <v>0.17387800868945555</v>
      </c>
      <c r="H61" s="2">
        <f t="shared" si="18"/>
        <v>1400</v>
      </c>
      <c r="I61" s="2">
        <f t="shared" si="19"/>
        <v>420000</v>
      </c>
      <c r="J61" s="2"/>
      <c r="K61" s="2">
        <f>$I61*G61*(1/1000000)</f>
        <v>7.3028763649571338E-2</v>
      </c>
      <c r="N61">
        <f t="shared" si="2"/>
        <v>6.7042456366913833E-2</v>
      </c>
      <c r="O61">
        <f t="shared" si="3"/>
        <v>2.0112736910074149</v>
      </c>
    </row>
    <row r="62" spans="1:15" hidden="1" outlineLevel="2" x14ac:dyDescent="0.25">
      <c r="A62" t="s">
        <v>233</v>
      </c>
      <c r="B62" t="s">
        <v>229</v>
      </c>
      <c r="C62">
        <v>120</v>
      </c>
      <c r="D62">
        <v>150</v>
      </c>
      <c r="E62">
        <v>6.071736760899249E-2</v>
      </c>
      <c r="F62">
        <v>0.39885038757487407</v>
      </c>
      <c r="G62">
        <v>4.7301094136648141</v>
      </c>
      <c r="H62" s="2">
        <f t="shared" si="18"/>
        <v>0</v>
      </c>
      <c r="I62" s="2">
        <f t="shared" si="19"/>
        <v>0</v>
      </c>
      <c r="J62" s="2"/>
      <c r="K62" s="2">
        <f>$I62*G62*(1/1000000)</f>
        <v>0</v>
      </c>
      <c r="N62">
        <f t="shared" si="2"/>
        <v>0</v>
      </c>
      <c r="O62">
        <f t="shared" si="3"/>
        <v>0</v>
      </c>
    </row>
    <row r="63" spans="1:15" hidden="1" outlineLevel="2" x14ac:dyDescent="0.25">
      <c r="A63" t="s">
        <v>234</v>
      </c>
      <c r="B63" t="s">
        <v>229</v>
      </c>
      <c r="C63">
        <v>150</v>
      </c>
      <c r="D63">
        <v>190</v>
      </c>
      <c r="E63">
        <v>8.6862521371571105E-2</v>
      </c>
      <c r="F63">
        <v>0.19751221174782435</v>
      </c>
      <c r="G63">
        <v>6.2412954966263303</v>
      </c>
      <c r="H63" s="2">
        <f t="shared" si="18"/>
        <v>0</v>
      </c>
      <c r="I63" s="2">
        <f t="shared" si="19"/>
        <v>0</v>
      </c>
      <c r="J63" s="2"/>
      <c r="K63" s="2">
        <f>$I63*G63*(1/1000000)</f>
        <v>0</v>
      </c>
      <c r="N63">
        <f t="shared" si="2"/>
        <v>0</v>
      </c>
      <c r="O63">
        <f t="shared" si="3"/>
        <v>0</v>
      </c>
    </row>
    <row r="64" spans="1:15" outlineLevel="1" collapsed="1" x14ac:dyDescent="0.25">
      <c r="B64" s="46" t="s">
        <v>347</v>
      </c>
      <c r="H64" s="2"/>
      <c r="I64" s="2"/>
      <c r="J64" s="2"/>
      <c r="K64" s="2"/>
      <c r="O64">
        <f>SUBTOTAL(9,O58:O63)</f>
        <v>8.8929494615965936</v>
      </c>
    </row>
    <row r="65" spans="1:15" hidden="1" outlineLevel="2" x14ac:dyDescent="0.25">
      <c r="A65" s="20" t="s">
        <v>116</v>
      </c>
      <c r="B65" s="20" t="s">
        <v>117</v>
      </c>
      <c r="C65" s="20">
        <v>0</v>
      </c>
      <c r="D65" s="20">
        <v>30</v>
      </c>
      <c r="E65" s="20">
        <v>0.10592532467532495</v>
      </c>
      <c r="F65" s="20">
        <v>9.1450581709956733</v>
      </c>
      <c r="G65" s="20">
        <v>12.075860756899354</v>
      </c>
      <c r="H65" s="2">
        <f t="shared" ref="H65:H70" si="20">IF(D65=10, 1417, IF(D65=20, 1417, IF(D65=30, 1417, IF(D65=60, 1341, IF(D65=90, 1391, IF(D65=120, 1400, 0))))))</f>
        <v>1417</v>
      </c>
      <c r="I65" s="2">
        <f t="shared" ref="I65:I70" si="21">0.3*1000*H65</f>
        <v>425100</v>
      </c>
      <c r="J65" s="2">
        <f>$I65*F65*(1/1000000)</f>
        <v>3.8875642284902607</v>
      </c>
      <c r="K65" s="2">
        <f>$I65*G65*(1/1000000)</f>
        <v>5.133448407757915</v>
      </c>
      <c r="L65">
        <v>28.74971914333792</v>
      </c>
      <c r="M65">
        <v>21</v>
      </c>
      <c r="N65">
        <f t="shared" si="2"/>
        <v>0.15009618506493547</v>
      </c>
      <c r="O65">
        <f t="shared" si="3"/>
        <v>4.5028855519480642</v>
      </c>
    </row>
    <row r="66" spans="1:15" hidden="1" outlineLevel="2" x14ac:dyDescent="0.25">
      <c r="A66" s="20" t="s">
        <v>118</v>
      </c>
      <c r="B66" s="20" t="s">
        <v>117</v>
      </c>
      <c r="C66" s="20">
        <v>30</v>
      </c>
      <c r="D66" s="20">
        <v>60</v>
      </c>
      <c r="E66" s="20">
        <v>0.11735330836454434</v>
      </c>
      <c r="F66" s="20">
        <v>9.1641448189762809</v>
      </c>
      <c r="G66" s="20">
        <v>16.093240630461924</v>
      </c>
      <c r="H66" s="2">
        <f t="shared" si="20"/>
        <v>1341</v>
      </c>
      <c r="I66" s="2">
        <f t="shared" si="21"/>
        <v>402300</v>
      </c>
      <c r="J66" s="2"/>
      <c r="K66" s="2">
        <f>$I66*G66*(1/1000000)</f>
        <v>6.4743107056348324</v>
      </c>
      <c r="N66">
        <f t="shared" si="2"/>
        <v>0.15737078651685396</v>
      </c>
      <c r="O66">
        <f t="shared" si="3"/>
        <v>4.7211235955056186</v>
      </c>
    </row>
    <row r="67" spans="1:15" hidden="1" outlineLevel="2" x14ac:dyDescent="0.25">
      <c r="A67" s="20" t="s">
        <v>119</v>
      </c>
      <c r="B67" s="20" t="s">
        <v>117</v>
      </c>
      <c r="C67" s="20">
        <v>60</v>
      </c>
      <c r="D67" s="20">
        <v>90</v>
      </c>
      <c r="E67" s="20">
        <v>0.11320015667841758</v>
      </c>
      <c r="F67" s="20">
        <v>3.0267272489881187</v>
      </c>
      <c r="G67" s="20">
        <v>24.383590306828566</v>
      </c>
      <c r="H67" s="2">
        <f t="shared" si="20"/>
        <v>1391</v>
      </c>
      <c r="I67" s="2">
        <f t="shared" si="21"/>
        <v>417300</v>
      </c>
      <c r="J67" s="2"/>
      <c r="K67" s="2">
        <f>$I67*G67*(1/1000000)</f>
        <v>10.175272235039559</v>
      </c>
      <c r="N67">
        <f t="shared" si="2"/>
        <v>0.15746141793967885</v>
      </c>
      <c r="O67">
        <f t="shared" si="3"/>
        <v>4.7238425381903655</v>
      </c>
    </row>
    <row r="68" spans="1:15" hidden="1" outlineLevel="2" x14ac:dyDescent="0.25">
      <c r="A68" s="20" t="s">
        <v>120</v>
      </c>
      <c r="B68" s="20" t="s">
        <v>117</v>
      </c>
      <c r="C68" s="20">
        <v>90</v>
      </c>
      <c r="D68" s="20">
        <v>120</v>
      </c>
      <c r="E68" s="20">
        <v>0.1021247429746403</v>
      </c>
      <c r="F68" s="20">
        <v>1.6336202878684032</v>
      </c>
      <c r="G68" s="20">
        <v>7.331246586703223</v>
      </c>
      <c r="H68" s="2">
        <f t="shared" si="20"/>
        <v>1400</v>
      </c>
      <c r="I68" s="2">
        <f t="shared" si="21"/>
        <v>420000</v>
      </c>
      <c r="J68" s="2"/>
      <c r="K68" s="2">
        <f>$I68*G68*(1/1000000)</f>
        <v>3.0791235664153533</v>
      </c>
      <c r="N68">
        <f t="shared" si="2"/>
        <v>0.1429746401644964</v>
      </c>
      <c r="O68">
        <f t="shared" si="3"/>
        <v>4.2892392049348924</v>
      </c>
    </row>
    <row r="69" spans="1:15" hidden="1" outlineLevel="2" x14ac:dyDescent="0.25">
      <c r="A69" s="20" t="s">
        <v>121</v>
      </c>
      <c r="B69" s="20" t="s">
        <v>117</v>
      </c>
      <c r="C69" s="20">
        <v>120</v>
      </c>
      <c r="D69" s="20">
        <v>150</v>
      </c>
      <c r="E69" s="20">
        <v>0.11334344200151639</v>
      </c>
      <c r="F69" s="20">
        <v>0.95045489006823358</v>
      </c>
      <c r="G69" s="20">
        <v>4.3803139291129645</v>
      </c>
      <c r="H69" s="2">
        <f t="shared" si="20"/>
        <v>0</v>
      </c>
      <c r="I69" s="2">
        <f t="shared" si="21"/>
        <v>0</v>
      </c>
      <c r="J69" s="2"/>
      <c r="K69" s="2">
        <f>$I69*G69*(1/1000000)</f>
        <v>0</v>
      </c>
      <c r="N69">
        <f t="shared" si="2"/>
        <v>0</v>
      </c>
      <c r="O69">
        <f t="shared" si="3"/>
        <v>0</v>
      </c>
    </row>
    <row r="70" spans="1:15" hidden="1" outlineLevel="2" x14ac:dyDescent="0.25">
      <c r="A70" s="20" t="s">
        <v>122</v>
      </c>
      <c r="B70" s="20" t="s">
        <v>117</v>
      </c>
      <c r="C70" s="20">
        <v>150</v>
      </c>
      <c r="D70" s="20">
        <v>190</v>
      </c>
      <c r="E70" s="20">
        <v>0.13005551149881051</v>
      </c>
      <c r="F70" s="20">
        <v>4.277340206185567</v>
      </c>
      <c r="G70" s="20">
        <v>12.782327989690721</v>
      </c>
      <c r="H70" s="2">
        <f t="shared" si="20"/>
        <v>0</v>
      </c>
      <c r="I70" s="2">
        <f t="shared" si="21"/>
        <v>0</v>
      </c>
      <c r="J70" s="2"/>
      <c r="K70" s="2">
        <f>$I70*G70*(1/1000000)</f>
        <v>0</v>
      </c>
      <c r="N70">
        <f t="shared" si="2"/>
        <v>0</v>
      </c>
      <c r="O70">
        <f t="shared" si="3"/>
        <v>0</v>
      </c>
    </row>
    <row r="71" spans="1:15" outlineLevel="1" collapsed="1" x14ac:dyDescent="0.25">
      <c r="A71" s="20"/>
      <c r="B71" s="47" t="s">
        <v>348</v>
      </c>
      <c r="C71" s="20"/>
      <c r="D71" s="20"/>
      <c r="E71" s="20"/>
      <c r="F71" s="20"/>
      <c r="G71" s="20"/>
      <c r="H71" s="2"/>
      <c r="I71" s="2"/>
      <c r="J71" s="2"/>
      <c r="K71" s="2"/>
      <c r="O71">
        <f>SUBTOTAL(9,O65:O70)</f>
        <v>18.237090890578941</v>
      </c>
    </row>
    <row r="72" spans="1:15" hidden="1" outlineLevel="2" x14ac:dyDescent="0.25">
      <c r="A72" s="20" t="s">
        <v>235</v>
      </c>
      <c r="B72" s="20" t="s">
        <v>236</v>
      </c>
      <c r="C72" s="20">
        <v>0</v>
      </c>
      <c r="D72" s="20">
        <v>30</v>
      </c>
      <c r="E72" s="20">
        <v>4.9409789970159448E-2</v>
      </c>
      <c r="F72" s="20">
        <v>0.38752515208958876</v>
      </c>
      <c r="G72" s="20">
        <v>0.48833405989667766</v>
      </c>
      <c r="H72" s="2">
        <f t="shared" ref="H72:H77" si="22">IF(D72=10, 1417, IF(D72=20, 1417, IF(D72=30, 1417, IF(D72=60, 1341, IF(D72=90, 1391, IF(D72=120, 1400, 0))))))</f>
        <v>1417</v>
      </c>
      <c r="I72" s="2">
        <f t="shared" ref="I72:I77" si="23">0.3*1000*H72</f>
        <v>425100</v>
      </c>
      <c r="J72" s="2">
        <f>$I72*F72*(1/1000000)</f>
        <v>0.16473694215328416</v>
      </c>
      <c r="K72" s="2">
        <f>$I72*G72*(1/1000000)</f>
        <v>0.20759080886207767</v>
      </c>
      <c r="L72">
        <v>0.61225089295162138</v>
      </c>
      <c r="M72">
        <v>6</v>
      </c>
      <c r="N72">
        <f t="shared" si="2"/>
        <v>7.0013672387715942E-2</v>
      </c>
      <c r="O72">
        <f t="shared" si="3"/>
        <v>2.100410171631478</v>
      </c>
    </row>
    <row r="73" spans="1:15" hidden="1" outlineLevel="2" x14ac:dyDescent="0.25">
      <c r="A73" t="s">
        <v>237</v>
      </c>
      <c r="B73" t="s">
        <v>236</v>
      </c>
      <c r="C73">
        <v>30</v>
      </c>
      <c r="D73">
        <v>60</v>
      </c>
      <c r="E73">
        <v>6.3830840136945122E-2</v>
      </c>
      <c r="F73">
        <v>9.0639625468712529E-2</v>
      </c>
      <c r="G73">
        <v>0.21178722243665027</v>
      </c>
      <c r="H73" s="2">
        <f t="shared" si="22"/>
        <v>1341</v>
      </c>
      <c r="I73" s="2">
        <f t="shared" si="23"/>
        <v>402300</v>
      </c>
      <c r="J73" s="2"/>
      <c r="K73" s="2">
        <f>$I73*G73*(1/1000000)</f>
        <v>8.5201999586264399E-2</v>
      </c>
      <c r="N73">
        <f t="shared" si="2"/>
        <v>8.5597156623643408E-2</v>
      </c>
      <c r="O73">
        <f t="shared" si="3"/>
        <v>2.5679146987093024</v>
      </c>
    </row>
    <row r="74" spans="1:15" hidden="1" outlineLevel="2" x14ac:dyDescent="0.25">
      <c r="A74" t="s">
        <v>238</v>
      </c>
      <c r="B74" t="s">
        <v>236</v>
      </c>
      <c r="C74">
        <v>60</v>
      </c>
      <c r="D74">
        <v>90</v>
      </c>
      <c r="E74">
        <v>6.098086482234083E-2</v>
      </c>
      <c r="F74">
        <v>0.17989994907577606</v>
      </c>
      <c r="G74">
        <v>0.18915950527820569</v>
      </c>
      <c r="H74" s="2">
        <f t="shared" si="22"/>
        <v>1391</v>
      </c>
      <c r="I74" s="2">
        <f t="shared" si="23"/>
        <v>417300</v>
      </c>
      <c r="J74" s="2"/>
      <c r="K74" s="2">
        <f>$I74*G74*(1/1000000)</f>
        <v>7.8936261552595227E-2</v>
      </c>
      <c r="N74">
        <f t="shared" si="2"/>
        <v>8.4824382967876089E-2</v>
      </c>
      <c r="O74">
        <f t="shared" si="3"/>
        <v>2.5447314890362827</v>
      </c>
    </row>
    <row r="75" spans="1:15" hidden="1" outlineLevel="2" x14ac:dyDescent="0.25">
      <c r="A75" t="s">
        <v>239</v>
      </c>
      <c r="B75" t="s">
        <v>236</v>
      </c>
      <c r="C75">
        <v>90</v>
      </c>
      <c r="D75">
        <v>120</v>
      </c>
      <c r="E75">
        <v>4.8735653387757108E-2</v>
      </c>
      <c r="F75">
        <v>0.15123851872957067</v>
      </c>
      <c r="G75">
        <v>0.18044019237476155</v>
      </c>
      <c r="H75" s="2">
        <f t="shared" si="22"/>
        <v>1400</v>
      </c>
      <c r="I75" s="2">
        <f t="shared" si="23"/>
        <v>420000</v>
      </c>
      <c r="J75" s="2"/>
      <c r="K75" s="2">
        <f>$I75*G75*(1/1000000)</f>
        <v>7.578488079739984E-2</v>
      </c>
      <c r="N75">
        <f t="shared" si="2"/>
        <v>6.8229914742859943E-2</v>
      </c>
      <c r="O75">
        <f t="shared" si="3"/>
        <v>2.0468974422857982</v>
      </c>
    </row>
    <row r="76" spans="1:15" hidden="1" outlineLevel="2" x14ac:dyDescent="0.25">
      <c r="A76" t="s">
        <v>240</v>
      </c>
      <c r="B76" t="s">
        <v>236</v>
      </c>
      <c r="C76">
        <v>120</v>
      </c>
      <c r="D76">
        <v>150</v>
      </c>
      <c r="E76">
        <v>6.8083665129321208E-2</v>
      </c>
      <c r="F76">
        <v>0.16131996771968057</v>
      </c>
      <c r="G76">
        <v>0.3817461495074535</v>
      </c>
      <c r="H76" s="2">
        <f t="shared" si="22"/>
        <v>0</v>
      </c>
      <c r="I76" s="2">
        <f t="shared" si="23"/>
        <v>0</v>
      </c>
      <c r="J76" s="2"/>
      <c r="K76" s="2">
        <f>$I76*G76*(1/1000000)</f>
        <v>0</v>
      </c>
      <c r="N76">
        <f t="shared" si="2"/>
        <v>0</v>
      </c>
      <c r="O76">
        <f t="shared" si="3"/>
        <v>0</v>
      </c>
    </row>
    <row r="77" spans="1:15" hidden="1" outlineLevel="2" x14ac:dyDescent="0.25">
      <c r="A77" t="s">
        <v>241</v>
      </c>
      <c r="B77" t="s">
        <v>236</v>
      </c>
      <c r="C77">
        <v>150</v>
      </c>
      <c r="D77">
        <v>190</v>
      </c>
      <c r="E77">
        <v>9.7225180669262376E-2</v>
      </c>
      <c r="F77">
        <v>0.34371709076184592</v>
      </c>
      <c r="G77">
        <v>1.6406336998035591</v>
      </c>
      <c r="H77" s="2">
        <f t="shared" si="22"/>
        <v>0</v>
      </c>
      <c r="I77" s="2">
        <f t="shared" si="23"/>
        <v>0</v>
      </c>
      <c r="J77" s="2"/>
      <c r="K77" s="2">
        <f>$I77*G77*(1/1000000)</f>
        <v>0</v>
      </c>
      <c r="N77">
        <f t="shared" ref="N77:N151" si="24">E77*(H77/1000)</f>
        <v>0</v>
      </c>
      <c r="O77">
        <f t="shared" ref="O77:O151" si="25">N77*30</f>
        <v>0</v>
      </c>
    </row>
    <row r="78" spans="1:15" outlineLevel="1" collapsed="1" x14ac:dyDescent="0.25">
      <c r="B78" s="46" t="s">
        <v>349</v>
      </c>
      <c r="H78" s="2"/>
      <c r="I78" s="2"/>
      <c r="J78" s="2"/>
      <c r="K78" s="2"/>
      <c r="O78">
        <f>SUBTOTAL(9,O72:O77)</f>
        <v>9.2599538016628617</v>
      </c>
    </row>
    <row r="79" spans="1:15" hidden="1" outlineLevel="2" x14ac:dyDescent="0.25">
      <c r="A79" s="20" t="s">
        <v>123</v>
      </c>
      <c r="B79" s="20" t="s">
        <v>124</v>
      </c>
      <c r="C79" s="20">
        <v>0</v>
      </c>
      <c r="D79" s="20">
        <v>30</v>
      </c>
      <c r="E79" s="20">
        <v>9.1271422877640757E-2</v>
      </c>
      <c r="F79" s="20">
        <v>1.8738472166865958</v>
      </c>
      <c r="G79" s="20">
        <v>22.549849576192383</v>
      </c>
      <c r="H79" s="2">
        <f t="shared" ref="H79:H84" si="26">IF(D79=10, 1417, IF(D79=20, 1417, IF(D79=30, 1417, IF(D79=60, 1341, IF(D79=90, 1391, IF(D79=120, 1400, 0))))))</f>
        <v>1417</v>
      </c>
      <c r="I79" s="2">
        <f t="shared" ref="I79:I84" si="27">0.3*1000*H79</f>
        <v>425100</v>
      </c>
      <c r="J79" s="2">
        <f>$I79*F79*(1/1000000)</f>
        <v>0.7965724518134718</v>
      </c>
      <c r="K79" s="2">
        <f>$I79*G79*(1/1000000)</f>
        <v>9.5859410548393811</v>
      </c>
      <c r="L79">
        <v>28.832076029070556</v>
      </c>
      <c r="M79">
        <v>22</v>
      </c>
      <c r="N79">
        <f t="shared" si="24"/>
        <v>0.12933160621761697</v>
      </c>
      <c r="O79">
        <f t="shared" si="25"/>
        <v>3.8799481865285088</v>
      </c>
    </row>
    <row r="80" spans="1:15" hidden="1" outlineLevel="2" x14ac:dyDescent="0.25">
      <c r="A80" t="s">
        <v>125</v>
      </c>
      <c r="B80" t="s">
        <v>124</v>
      </c>
      <c r="C80">
        <v>30</v>
      </c>
      <c r="D80">
        <v>60</v>
      </c>
      <c r="E80">
        <v>0.11992187500000001</v>
      </c>
      <c r="F80">
        <v>0.48819882812499998</v>
      </c>
      <c r="G80">
        <v>16.999513958984373</v>
      </c>
      <c r="H80" s="2">
        <f t="shared" si="26"/>
        <v>1341</v>
      </c>
      <c r="I80" s="2">
        <f t="shared" si="27"/>
        <v>402300</v>
      </c>
      <c r="J80" s="2"/>
      <c r="K80" s="2">
        <f>$I80*G80*(1/1000000)</f>
        <v>6.8389044656994127</v>
      </c>
      <c r="N80">
        <f t="shared" si="24"/>
        <v>0.160815234375</v>
      </c>
      <c r="O80">
        <f t="shared" si="25"/>
        <v>4.8244570312500006</v>
      </c>
    </row>
    <row r="81" spans="1:15" hidden="1" outlineLevel="2" x14ac:dyDescent="0.25">
      <c r="A81" t="s">
        <v>126</v>
      </c>
      <c r="B81" t="s">
        <v>124</v>
      </c>
      <c r="C81">
        <v>60</v>
      </c>
      <c r="D81">
        <v>90</v>
      </c>
      <c r="E81">
        <v>0.10721026802566992</v>
      </c>
      <c r="F81">
        <v>8.7802906757266888E-2</v>
      </c>
      <c r="G81">
        <v>19.693011839058766</v>
      </c>
      <c r="H81" s="2">
        <f t="shared" si="26"/>
        <v>1391</v>
      </c>
      <c r="I81" s="2">
        <f t="shared" si="27"/>
        <v>417300</v>
      </c>
      <c r="J81" s="2"/>
      <c r="K81" s="2">
        <f>$I81*G81*(1/1000000)</f>
        <v>8.2178938404392223</v>
      </c>
      <c r="N81">
        <f t="shared" si="24"/>
        <v>0.14912948282370686</v>
      </c>
      <c r="O81">
        <f t="shared" si="25"/>
        <v>4.4738844847112063</v>
      </c>
    </row>
    <row r="82" spans="1:15" hidden="1" outlineLevel="2" x14ac:dyDescent="0.25">
      <c r="A82" t="s">
        <v>127</v>
      </c>
      <c r="B82" t="s">
        <v>124</v>
      </c>
      <c r="C82">
        <v>90</v>
      </c>
      <c r="D82">
        <v>120</v>
      </c>
      <c r="E82">
        <v>8.1020255063765811E-2</v>
      </c>
      <c r="F82">
        <v>0.36269496124031003</v>
      </c>
      <c r="G82">
        <v>8.0780100387596896</v>
      </c>
      <c r="H82" s="2">
        <f t="shared" si="26"/>
        <v>1400</v>
      </c>
      <c r="I82" s="2">
        <f t="shared" si="27"/>
        <v>420000</v>
      </c>
      <c r="J82" s="2"/>
      <c r="K82" s="2">
        <f>$I82*G82*(1/1000000)</f>
        <v>3.3927642162790694</v>
      </c>
      <c r="N82">
        <f t="shared" si="24"/>
        <v>0.11342835708927212</v>
      </c>
      <c r="O82">
        <f t="shared" si="25"/>
        <v>3.4028507126781635</v>
      </c>
    </row>
    <row r="83" spans="1:15" hidden="1" outlineLevel="2" x14ac:dyDescent="0.25">
      <c r="A83" t="s">
        <v>128</v>
      </c>
      <c r="B83" t="s">
        <v>124</v>
      </c>
      <c r="C83">
        <v>120</v>
      </c>
      <c r="D83">
        <v>150</v>
      </c>
      <c r="E83">
        <v>4.9980923311712902E-2</v>
      </c>
      <c r="F83">
        <v>0.12345475009538345</v>
      </c>
      <c r="G83">
        <v>5.4502838471321384</v>
      </c>
      <c r="H83" s="2">
        <f t="shared" si="26"/>
        <v>0</v>
      </c>
      <c r="I83" s="2">
        <f t="shared" si="27"/>
        <v>0</v>
      </c>
      <c r="J83" s="2"/>
      <c r="K83" s="2">
        <f>$I83*G83*(1/1000000)</f>
        <v>0</v>
      </c>
      <c r="N83">
        <f t="shared" si="24"/>
        <v>0</v>
      </c>
      <c r="O83">
        <f t="shared" si="25"/>
        <v>0</v>
      </c>
    </row>
    <row r="84" spans="1:15" hidden="1" outlineLevel="2" x14ac:dyDescent="0.25">
      <c r="A84" t="s">
        <v>129</v>
      </c>
      <c r="B84" t="s">
        <v>124</v>
      </c>
      <c r="C84">
        <v>150</v>
      </c>
      <c r="D84">
        <v>190</v>
      </c>
      <c r="E84">
        <v>0.10252302763315958</v>
      </c>
      <c r="F84">
        <v>4.1656792818048318</v>
      </c>
      <c r="G84">
        <v>12.359575125483913</v>
      </c>
      <c r="H84" s="2">
        <f t="shared" si="26"/>
        <v>0</v>
      </c>
      <c r="I84" s="2">
        <f t="shared" si="27"/>
        <v>0</v>
      </c>
      <c r="J84" s="2"/>
      <c r="K84" s="2">
        <f>$I84*G84*(1/1000000)</f>
        <v>0</v>
      </c>
      <c r="N84">
        <f t="shared" si="24"/>
        <v>0</v>
      </c>
      <c r="O84">
        <f t="shared" si="25"/>
        <v>0</v>
      </c>
    </row>
    <row r="85" spans="1:15" outlineLevel="1" collapsed="1" x14ac:dyDescent="0.25">
      <c r="B85" s="46" t="s">
        <v>350</v>
      </c>
      <c r="H85" s="2"/>
      <c r="I85" s="2"/>
      <c r="J85" s="2"/>
      <c r="K85" s="2"/>
      <c r="O85">
        <f>SUBTOTAL(9,O79:O84)</f>
        <v>16.58114041516788</v>
      </c>
    </row>
    <row r="86" spans="1:15" hidden="1" outlineLevel="2" x14ac:dyDescent="0.25">
      <c r="A86" s="20" t="s">
        <v>242</v>
      </c>
      <c r="B86" s="20" t="s">
        <v>243</v>
      </c>
      <c r="C86" s="20">
        <v>0</v>
      </c>
      <c r="D86" s="20">
        <v>30</v>
      </c>
      <c r="E86" s="20">
        <v>4.3117735568853191E-2</v>
      </c>
      <c r="F86" s="20">
        <v>0.74514221546481552</v>
      </c>
      <c r="G86" s="20">
        <v>0.74037677106358712</v>
      </c>
      <c r="H86" s="2">
        <f t="shared" ref="H86:H91" si="28">IF(D86=10, 1417, IF(D86=20, 1417, IF(D86=30, 1417, IF(D86=60, 1341, IF(D86=90, 1391, IF(D86=120, 1400, 0))))))</f>
        <v>1417</v>
      </c>
      <c r="I86" s="2">
        <f t="shared" ref="I86:I91" si="29">0.3*1000*H86</f>
        <v>425100</v>
      </c>
      <c r="J86" s="2">
        <f>$I86*F86*(1/1000000)</f>
        <v>0.31675995579409305</v>
      </c>
      <c r="K86" s="2">
        <f>$I86*G86*(1/1000000)</f>
        <v>0.31473416537913085</v>
      </c>
      <c r="L86">
        <v>1.2018237912857097</v>
      </c>
      <c r="M86">
        <v>7</v>
      </c>
      <c r="N86">
        <f t="shared" si="24"/>
        <v>6.109783130106497E-2</v>
      </c>
      <c r="O86">
        <f t="shared" si="25"/>
        <v>1.8329349390319492</v>
      </c>
    </row>
    <row r="87" spans="1:15" hidden="1" outlineLevel="2" x14ac:dyDescent="0.25">
      <c r="A87" t="s">
        <v>244</v>
      </c>
      <c r="B87" t="s">
        <v>243</v>
      </c>
      <c r="C87">
        <v>30</v>
      </c>
      <c r="D87">
        <v>60</v>
      </c>
      <c r="E87">
        <v>5.8787093916834697E-2</v>
      </c>
      <c r="F87">
        <v>0.13234476649737772</v>
      </c>
      <c r="G87">
        <v>0.47002177869002254</v>
      </c>
      <c r="H87" s="2">
        <f t="shared" si="28"/>
        <v>1341</v>
      </c>
      <c r="I87" s="2">
        <f t="shared" si="29"/>
        <v>402300</v>
      </c>
      <c r="J87" s="2"/>
      <c r="K87" s="2">
        <f>$I87*G87*(1/1000000)</f>
        <v>0.18908976156699608</v>
      </c>
      <c r="N87">
        <f t="shared" si="24"/>
        <v>7.8833492942475325E-2</v>
      </c>
      <c r="O87">
        <f t="shared" si="25"/>
        <v>2.36500478827426</v>
      </c>
    </row>
    <row r="88" spans="1:15" hidden="1" outlineLevel="2" x14ac:dyDescent="0.25">
      <c r="A88" t="s">
        <v>245</v>
      </c>
      <c r="B88" t="s">
        <v>243</v>
      </c>
      <c r="C88">
        <v>60</v>
      </c>
      <c r="D88">
        <v>90</v>
      </c>
      <c r="E88">
        <v>5.811120637705422E-2</v>
      </c>
      <c r="F88">
        <v>0.18315396159939185</v>
      </c>
      <c r="G88">
        <v>0.45634764053181803</v>
      </c>
      <c r="H88" s="2">
        <f t="shared" si="28"/>
        <v>1391</v>
      </c>
      <c r="I88" s="2">
        <f t="shared" si="29"/>
        <v>417300</v>
      </c>
      <c r="J88" s="2"/>
      <c r="K88" s="2">
        <f>$I88*G88*(1/1000000)</f>
        <v>0.19043387039392767</v>
      </c>
      <c r="N88">
        <f t="shared" si="24"/>
        <v>8.0832688070482425E-2</v>
      </c>
      <c r="O88">
        <f t="shared" si="25"/>
        <v>2.4249806421144728</v>
      </c>
    </row>
    <row r="89" spans="1:15" hidden="1" outlineLevel="2" x14ac:dyDescent="0.25">
      <c r="A89" t="s">
        <v>246</v>
      </c>
      <c r="B89" t="s">
        <v>243</v>
      </c>
      <c r="C89">
        <v>90</v>
      </c>
      <c r="D89">
        <v>120</v>
      </c>
      <c r="E89">
        <v>5.1909093532665602E-2</v>
      </c>
      <c r="F89">
        <v>0.41494782117840479</v>
      </c>
      <c r="G89">
        <v>0.45430009083705225</v>
      </c>
      <c r="H89" s="2">
        <f t="shared" si="28"/>
        <v>1400</v>
      </c>
      <c r="I89" s="2">
        <f t="shared" si="29"/>
        <v>420000</v>
      </c>
      <c r="J89" s="2"/>
      <c r="K89" s="2">
        <f>$I89*G89*(1/1000000)</f>
        <v>0.19080603815156194</v>
      </c>
      <c r="N89">
        <f t="shared" si="24"/>
        <v>7.2672730945731845E-2</v>
      </c>
      <c r="O89">
        <f t="shared" si="25"/>
        <v>2.1801819283719555</v>
      </c>
    </row>
    <row r="90" spans="1:15" hidden="1" outlineLevel="2" x14ac:dyDescent="0.25">
      <c r="A90" t="s">
        <v>247</v>
      </c>
      <c r="B90" t="s">
        <v>243</v>
      </c>
      <c r="C90">
        <v>120</v>
      </c>
      <c r="D90">
        <v>150</v>
      </c>
      <c r="E90">
        <v>5.5438122625531411E-2</v>
      </c>
      <c r="F90">
        <v>0.46965390956744502</v>
      </c>
      <c r="G90">
        <v>0.91692244587513339</v>
      </c>
      <c r="H90" s="2">
        <f t="shared" si="28"/>
        <v>0</v>
      </c>
      <c r="I90" s="2">
        <f t="shared" si="29"/>
        <v>0</v>
      </c>
      <c r="J90" s="2"/>
      <c r="K90" s="2">
        <f>$I90*G90*(1/1000000)</f>
        <v>0</v>
      </c>
      <c r="N90">
        <f t="shared" si="24"/>
        <v>0</v>
      </c>
      <c r="O90">
        <f t="shared" si="25"/>
        <v>0</v>
      </c>
    </row>
    <row r="91" spans="1:15" hidden="1" outlineLevel="2" x14ac:dyDescent="0.25">
      <c r="A91" t="s">
        <v>248</v>
      </c>
      <c r="B91" t="s">
        <v>243</v>
      </c>
      <c r="C91">
        <v>150</v>
      </c>
      <c r="D91">
        <v>190</v>
      </c>
      <c r="E91">
        <v>8.6579809102266883E-2</v>
      </c>
      <c r="F91">
        <v>0.44522776830356325</v>
      </c>
      <c r="G91">
        <v>1.4383933693465729</v>
      </c>
      <c r="H91" s="2">
        <f t="shared" si="28"/>
        <v>0</v>
      </c>
      <c r="I91" s="2">
        <f t="shared" si="29"/>
        <v>0</v>
      </c>
      <c r="J91" s="2"/>
      <c r="K91" s="2">
        <f>$I91*G91*(1/1000000)</f>
        <v>0</v>
      </c>
      <c r="N91">
        <f t="shared" si="24"/>
        <v>0</v>
      </c>
      <c r="O91">
        <f t="shared" si="25"/>
        <v>0</v>
      </c>
    </row>
    <row r="92" spans="1:15" outlineLevel="1" collapsed="1" x14ac:dyDescent="0.25">
      <c r="B92" s="46" t="s">
        <v>351</v>
      </c>
      <c r="H92" s="2"/>
      <c r="I92" s="2"/>
      <c r="J92" s="2"/>
      <c r="K92" s="2"/>
      <c r="O92">
        <f>SUBTOTAL(9,O86:O91)</f>
        <v>8.8031022977926376</v>
      </c>
    </row>
    <row r="93" spans="1:15" hidden="1" outlineLevel="2" x14ac:dyDescent="0.25">
      <c r="A93" s="20" t="s">
        <v>130</v>
      </c>
      <c r="B93" s="20" t="s">
        <v>131</v>
      </c>
      <c r="C93" s="20">
        <v>0</v>
      </c>
      <c r="D93" s="20">
        <v>30</v>
      </c>
      <c r="E93" s="20">
        <v>6.7784516589368474E-2</v>
      </c>
      <c r="F93" s="20">
        <v>18.609573076465693</v>
      </c>
      <c r="G93" s="20">
        <v>15.229722288619337</v>
      </c>
      <c r="H93" s="2">
        <f t="shared" ref="H93:H98" si="30">IF(D93=10, 1417, IF(D93=20, 1417, IF(D93=30, 1417, IF(D93=60, 1341, IF(D93=90, 1391, IF(D93=120, 1400, 0))))))</f>
        <v>1417</v>
      </c>
      <c r="I93" s="2">
        <f t="shared" ref="I93:I98" si="31">0.3*1000*H93</f>
        <v>425100</v>
      </c>
      <c r="J93" s="2">
        <f>$I93*F93*(1/1000000)</f>
        <v>7.9109295148055665</v>
      </c>
      <c r="K93" s="2">
        <f>$I93*G93*(1/1000000)</f>
        <v>6.4741549448920805</v>
      </c>
      <c r="L93">
        <v>31.088740674317449</v>
      </c>
      <c r="M93">
        <v>23</v>
      </c>
      <c r="N93">
        <f t="shared" si="24"/>
        <v>9.6050660007135136E-2</v>
      </c>
      <c r="O93">
        <f t="shared" si="25"/>
        <v>2.8815198002140541</v>
      </c>
    </row>
    <row r="94" spans="1:15" hidden="1" outlineLevel="2" x14ac:dyDescent="0.25">
      <c r="A94" t="s">
        <v>132</v>
      </c>
      <c r="B94" t="s">
        <v>131</v>
      </c>
      <c r="C94">
        <v>30</v>
      </c>
      <c r="D94">
        <v>60</v>
      </c>
      <c r="E94">
        <v>7.5959279561472401E-2</v>
      </c>
      <c r="F94">
        <v>5.1974001566170713</v>
      </c>
      <c r="G94">
        <v>11.360103414252155</v>
      </c>
      <c r="H94" s="2">
        <f t="shared" si="30"/>
        <v>1341</v>
      </c>
      <c r="I94" s="2">
        <f t="shared" si="31"/>
        <v>402300</v>
      </c>
      <c r="J94" s="2"/>
      <c r="K94" s="2">
        <f>$I94*G94*(1/1000000)</f>
        <v>4.5701696035536417</v>
      </c>
      <c r="N94">
        <f t="shared" si="24"/>
        <v>0.10186139389193449</v>
      </c>
      <c r="O94">
        <f t="shared" si="25"/>
        <v>3.0558418167580346</v>
      </c>
    </row>
    <row r="95" spans="1:15" hidden="1" outlineLevel="2" x14ac:dyDescent="0.25">
      <c r="A95" t="s">
        <v>133</v>
      </c>
      <c r="B95" t="s">
        <v>131</v>
      </c>
      <c r="C95">
        <v>60</v>
      </c>
      <c r="D95">
        <v>90</v>
      </c>
      <c r="E95">
        <v>8.7482219061166461E-2</v>
      </c>
      <c r="F95">
        <v>3.1222128971076342</v>
      </c>
      <c r="G95">
        <v>17.189398528923661</v>
      </c>
      <c r="H95" s="2">
        <f t="shared" si="30"/>
        <v>1391</v>
      </c>
      <c r="I95" s="2">
        <f t="shared" si="31"/>
        <v>417300</v>
      </c>
      <c r="J95" s="2"/>
      <c r="K95" s="2">
        <f>$I95*G95*(1/1000000)</f>
        <v>7.1731360061198428</v>
      </c>
      <c r="N95">
        <f t="shared" si="24"/>
        <v>0.12168776671408255</v>
      </c>
      <c r="O95">
        <f t="shared" si="25"/>
        <v>3.6506330014224764</v>
      </c>
    </row>
    <row r="96" spans="1:15" hidden="1" outlineLevel="2" x14ac:dyDescent="0.25">
      <c r="A96" t="s">
        <v>134</v>
      </c>
      <c r="B96" t="s">
        <v>131</v>
      </c>
      <c r="C96">
        <v>90</v>
      </c>
      <c r="D96">
        <v>120</v>
      </c>
      <c r="E96">
        <v>7.5536809815950873E-2</v>
      </c>
      <c r="F96">
        <v>2.5382156825153372</v>
      </c>
      <c r="G96">
        <v>11.81035858320552</v>
      </c>
      <c r="H96" s="2">
        <f t="shared" si="30"/>
        <v>1400</v>
      </c>
      <c r="I96" s="2">
        <f t="shared" si="31"/>
        <v>420000</v>
      </c>
      <c r="J96" s="2"/>
      <c r="K96" s="2">
        <f>$I96*G96*(1/1000000)</f>
        <v>4.960350604946318</v>
      </c>
      <c r="N96">
        <f t="shared" si="24"/>
        <v>0.10575153374233122</v>
      </c>
      <c r="O96">
        <f t="shared" si="25"/>
        <v>3.1725460122699367</v>
      </c>
    </row>
    <row r="97" spans="1:15" hidden="1" outlineLevel="2" x14ac:dyDescent="0.25">
      <c r="A97" t="s">
        <v>135</v>
      </c>
      <c r="B97" t="s">
        <v>131</v>
      </c>
      <c r="C97">
        <v>120</v>
      </c>
      <c r="D97">
        <v>150</v>
      </c>
      <c r="E97">
        <v>0.11908230152949728</v>
      </c>
      <c r="F97">
        <v>0.29887032653556683</v>
      </c>
      <c r="G97">
        <v>11.102339251638746</v>
      </c>
      <c r="H97" s="2">
        <f t="shared" si="30"/>
        <v>0</v>
      </c>
      <c r="I97" s="2">
        <f t="shared" si="31"/>
        <v>0</v>
      </c>
      <c r="J97" s="2"/>
      <c r="K97" s="2">
        <f>$I97*G97*(1/1000000)</f>
        <v>0</v>
      </c>
      <c r="N97">
        <f t="shared" si="24"/>
        <v>0</v>
      </c>
      <c r="O97">
        <f t="shared" si="25"/>
        <v>0</v>
      </c>
    </row>
    <row r="98" spans="1:15" hidden="1" outlineLevel="2" x14ac:dyDescent="0.25">
      <c r="A98" t="s">
        <v>136</v>
      </c>
      <c r="B98" t="s">
        <v>131</v>
      </c>
      <c r="C98">
        <v>150</v>
      </c>
      <c r="D98">
        <v>190</v>
      </c>
      <c r="E98">
        <v>0.11155859846959307</v>
      </c>
      <c r="F98">
        <v>9.6283971002819122</v>
      </c>
      <c r="G98">
        <v>14.996252198952874</v>
      </c>
      <c r="H98" s="2">
        <f t="shared" si="30"/>
        <v>0</v>
      </c>
      <c r="I98" s="2">
        <f t="shared" si="31"/>
        <v>0</v>
      </c>
      <c r="J98" s="2"/>
      <c r="K98" s="2">
        <f>$I98*G98*(1/1000000)</f>
        <v>0</v>
      </c>
      <c r="N98">
        <f t="shared" si="24"/>
        <v>0</v>
      </c>
      <c r="O98">
        <f t="shared" si="25"/>
        <v>0</v>
      </c>
    </row>
    <row r="99" spans="1:15" outlineLevel="1" collapsed="1" x14ac:dyDescent="0.25">
      <c r="B99" s="46" t="s">
        <v>352</v>
      </c>
      <c r="H99" s="2"/>
      <c r="I99" s="2"/>
      <c r="J99" s="2"/>
      <c r="K99" s="2"/>
      <c r="O99">
        <f>SUBTOTAL(9,O93:O98)</f>
        <v>12.760540630664501</v>
      </c>
    </row>
    <row r="100" spans="1:15" hidden="1" outlineLevel="2" x14ac:dyDescent="0.25">
      <c r="A100" s="20" t="s">
        <v>249</v>
      </c>
      <c r="B100" s="20" t="s">
        <v>250</v>
      </c>
      <c r="C100" s="20">
        <v>0</v>
      </c>
      <c r="D100" s="20">
        <v>30</v>
      </c>
      <c r="E100" s="20">
        <v>4.2587167490773348E-2</v>
      </c>
      <c r="F100" s="20">
        <v>0.47684151519358892</v>
      </c>
      <c r="G100" s="20">
        <v>0.84054154360033528</v>
      </c>
      <c r="H100" s="2">
        <f t="shared" ref="H100:H105" si="32">IF(D100=10, 1417, IF(D100=20, 1417, IF(D100=30, 1417, IF(D100=60, 1341, IF(D100=90, 1391, IF(D100=120, 1400, 0))))))</f>
        <v>1417</v>
      </c>
      <c r="I100" s="2">
        <f t="shared" ref="I100:I105" si="33">0.3*1000*H100</f>
        <v>425100</v>
      </c>
      <c r="J100" s="2">
        <f>$I100*F100*(1/1000000)</f>
        <v>0.20270532810879463</v>
      </c>
      <c r="K100" s="2">
        <f>$I100*G100*(1/1000000)</f>
        <v>0.35731421018450249</v>
      </c>
      <c r="L100">
        <v>0.98673514651017136</v>
      </c>
      <c r="M100">
        <v>8</v>
      </c>
      <c r="N100">
        <f t="shared" si="24"/>
        <v>6.0346016334425837E-2</v>
      </c>
      <c r="O100">
        <f t="shared" si="25"/>
        <v>1.8103804900327751</v>
      </c>
    </row>
    <row r="101" spans="1:15" hidden="1" outlineLevel="2" x14ac:dyDescent="0.25">
      <c r="A101" t="s">
        <v>251</v>
      </c>
      <c r="B101" t="s">
        <v>250</v>
      </c>
      <c r="C101">
        <v>30</v>
      </c>
      <c r="D101">
        <v>60</v>
      </c>
      <c r="E101">
        <v>5.979821955316468E-2</v>
      </c>
      <c r="F101">
        <v>0.29496646351178707</v>
      </c>
      <c r="G101">
        <v>0.44861317360971792</v>
      </c>
      <c r="H101" s="2">
        <f t="shared" si="32"/>
        <v>1341</v>
      </c>
      <c r="I101" s="2">
        <f t="shared" si="33"/>
        <v>402300</v>
      </c>
      <c r="J101" s="2"/>
      <c r="K101" s="2">
        <f>$I101*G101*(1/1000000)</f>
        <v>0.18047707974318949</v>
      </c>
      <c r="N101">
        <f t="shared" si="24"/>
        <v>8.0189412420793832E-2</v>
      </c>
      <c r="O101">
        <f t="shared" si="25"/>
        <v>2.405682372623815</v>
      </c>
    </row>
    <row r="102" spans="1:15" hidden="1" outlineLevel="2" x14ac:dyDescent="0.25">
      <c r="A102" t="s">
        <v>252</v>
      </c>
      <c r="B102" t="s">
        <v>250</v>
      </c>
      <c r="C102">
        <v>60</v>
      </c>
      <c r="D102">
        <v>90</v>
      </c>
      <c r="E102">
        <v>6.4264195089153764E-2</v>
      </c>
      <c r="F102">
        <v>0.23078291856733055</v>
      </c>
      <c r="G102">
        <v>0.22901446708405598</v>
      </c>
      <c r="H102" s="2">
        <f t="shared" si="32"/>
        <v>1391</v>
      </c>
      <c r="I102" s="2">
        <f t="shared" si="33"/>
        <v>417300</v>
      </c>
      <c r="J102" s="2"/>
      <c r="K102" s="2">
        <f>$I102*G102*(1/1000000)</f>
        <v>9.5567737114176557E-2</v>
      </c>
      <c r="N102">
        <f t="shared" si="24"/>
        <v>8.9391495369012891E-2</v>
      </c>
      <c r="O102">
        <f t="shared" si="25"/>
        <v>2.6817448610703867</v>
      </c>
    </row>
    <row r="103" spans="1:15" hidden="1" outlineLevel="2" x14ac:dyDescent="0.25">
      <c r="A103" t="s">
        <v>253</v>
      </c>
      <c r="B103" t="s">
        <v>250</v>
      </c>
      <c r="C103">
        <v>90</v>
      </c>
      <c r="D103">
        <v>120</v>
      </c>
      <c r="E103">
        <v>5.2930994240148348E-2</v>
      </c>
      <c r="F103">
        <v>9.8992961356034845E-2</v>
      </c>
      <c r="G103">
        <v>0.35873997942740066</v>
      </c>
      <c r="H103" s="2">
        <f t="shared" si="32"/>
        <v>1400</v>
      </c>
      <c r="I103" s="2">
        <f t="shared" si="33"/>
        <v>420000</v>
      </c>
      <c r="J103" s="2"/>
      <c r="K103" s="2">
        <f>$I103*G103*(1/1000000)</f>
        <v>0.15067079135950825</v>
      </c>
      <c r="N103">
        <f t="shared" si="24"/>
        <v>7.4103391936207685E-2</v>
      </c>
      <c r="O103">
        <f t="shared" si="25"/>
        <v>2.2231017580862305</v>
      </c>
    </row>
    <row r="104" spans="1:15" hidden="1" outlineLevel="2" x14ac:dyDescent="0.25">
      <c r="A104" t="s">
        <v>254</v>
      </c>
      <c r="B104" t="s">
        <v>250</v>
      </c>
      <c r="C104">
        <v>120</v>
      </c>
      <c r="D104">
        <v>150</v>
      </c>
      <c r="E104">
        <v>5.3905458827026277E-2</v>
      </c>
      <c r="F104">
        <v>0.38504267196153197</v>
      </c>
      <c r="G104">
        <v>2.1947871347043311</v>
      </c>
      <c r="H104" s="2">
        <f t="shared" si="32"/>
        <v>0</v>
      </c>
      <c r="I104" s="2">
        <f t="shared" si="33"/>
        <v>0</v>
      </c>
      <c r="J104" s="2"/>
      <c r="K104" s="2">
        <f>$I104*G104*(1/1000000)</f>
        <v>0</v>
      </c>
      <c r="N104">
        <f t="shared" si="24"/>
        <v>0</v>
      </c>
      <c r="O104">
        <f t="shared" si="25"/>
        <v>0</v>
      </c>
    </row>
    <row r="105" spans="1:15" hidden="1" outlineLevel="2" x14ac:dyDescent="0.25">
      <c r="A105" t="s">
        <v>255</v>
      </c>
      <c r="B105" t="s">
        <v>250</v>
      </c>
      <c r="C105">
        <v>150</v>
      </c>
      <c r="D105">
        <v>190</v>
      </c>
      <c r="E105">
        <v>8.7815370282343874E-2</v>
      </c>
      <c r="F105">
        <v>0.48353283074285114</v>
      </c>
      <c r="G105">
        <v>2.5663392016716369</v>
      </c>
      <c r="H105" s="2">
        <f t="shared" si="32"/>
        <v>0</v>
      </c>
      <c r="I105" s="2">
        <f t="shared" si="33"/>
        <v>0</v>
      </c>
      <c r="J105" s="2"/>
      <c r="K105" s="2">
        <f>$I105*G105*(1/1000000)</f>
        <v>0</v>
      </c>
      <c r="N105">
        <f t="shared" si="24"/>
        <v>0</v>
      </c>
      <c r="O105">
        <f t="shared" si="25"/>
        <v>0</v>
      </c>
    </row>
    <row r="106" spans="1:15" outlineLevel="1" collapsed="1" x14ac:dyDescent="0.25">
      <c r="B106" s="46" t="s">
        <v>353</v>
      </c>
      <c r="H106" s="2"/>
      <c r="I106" s="2"/>
      <c r="J106" s="2"/>
      <c r="K106" s="2"/>
      <c r="O106">
        <f>SUBTOTAL(9,O100:O105)</f>
        <v>9.1209094818132073</v>
      </c>
    </row>
    <row r="107" spans="1:15" hidden="1" outlineLevel="2" x14ac:dyDescent="0.25">
      <c r="A107" s="20" t="s">
        <v>137</v>
      </c>
      <c r="B107" s="20" t="s">
        <v>138</v>
      </c>
      <c r="C107" s="20">
        <v>0</v>
      </c>
      <c r="D107" s="20">
        <v>30</v>
      </c>
      <c r="E107" s="20">
        <v>9.2815533980582551E-2</v>
      </c>
      <c r="F107" s="20">
        <v>13.79925436893204</v>
      </c>
      <c r="G107" s="20">
        <v>17.33841464854369</v>
      </c>
      <c r="H107" s="2">
        <f t="shared" ref="H107:H112" si="34">IF(D107=10, 1417, IF(D107=20, 1417, IF(D107=30, 1417, IF(D107=60, 1341, IF(D107=90, 1391, IF(D107=120, 1400, 0))))))</f>
        <v>1417</v>
      </c>
      <c r="I107" s="2">
        <f t="shared" ref="I107:I112" si="35">0.3*1000*H107</f>
        <v>425100</v>
      </c>
      <c r="J107" s="2">
        <f>$I107*F107*(1/1000000)</f>
        <v>5.8660630322330096</v>
      </c>
      <c r="K107" s="2">
        <f>$I107*G107*(1/1000000)</f>
        <v>7.3705600670959219</v>
      </c>
      <c r="L107">
        <v>33.842423444366361</v>
      </c>
      <c r="M107">
        <v>24</v>
      </c>
      <c r="N107">
        <f t="shared" si="24"/>
        <v>0.13151961165048548</v>
      </c>
      <c r="O107">
        <f t="shared" si="25"/>
        <v>3.9455883495145643</v>
      </c>
    </row>
    <row r="108" spans="1:15" hidden="1" outlineLevel="2" x14ac:dyDescent="0.25">
      <c r="A108" t="s">
        <v>139</v>
      </c>
      <c r="B108" t="s">
        <v>138</v>
      </c>
      <c r="C108">
        <v>30</v>
      </c>
      <c r="D108">
        <v>60</v>
      </c>
      <c r="E108">
        <v>0.11075441412520055</v>
      </c>
      <c r="F108">
        <v>12.984579989299091</v>
      </c>
      <c r="G108">
        <v>21.570183311931508</v>
      </c>
      <c r="H108" s="2">
        <f t="shared" si="34"/>
        <v>1341</v>
      </c>
      <c r="I108" s="2">
        <f t="shared" si="35"/>
        <v>402300</v>
      </c>
      <c r="J108" s="2"/>
      <c r="K108" s="2">
        <f>$I108*G108*(1/1000000)</f>
        <v>8.6776847463900459</v>
      </c>
      <c r="N108">
        <f t="shared" si="24"/>
        <v>0.14852166934189395</v>
      </c>
      <c r="O108">
        <f t="shared" si="25"/>
        <v>4.4556500802568184</v>
      </c>
    </row>
    <row r="109" spans="1:15" hidden="1" outlineLevel="2" x14ac:dyDescent="0.25">
      <c r="A109" t="s">
        <v>140</v>
      </c>
      <c r="B109" t="s">
        <v>138</v>
      </c>
      <c r="C109">
        <v>60</v>
      </c>
      <c r="D109">
        <v>90</v>
      </c>
      <c r="E109">
        <v>0.10469745222929948</v>
      </c>
      <c r="F109">
        <v>0.80970780254777064</v>
      </c>
      <c r="G109">
        <v>17.143820905652866</v>
      </c>
      <c r="H109" s="2">
        <f t="shared" si="34"/>
        <v>1391</v>
      </c>
      <c r="I109" s="2">
        <f t="shared" si="35"/>
        <v>417300</v>
      </c>
      <c r="J109" s="2"/>
      <c r="K109" s="2">
        <f>$I109*G109*(1/1000000)</f>
        <v>7.1541164639289407</v>
      </c>
      <c r="N109">
        <f t="shared" si="24"/>
        <v>0.14563415605095559</v>
      </c>
      <c r="O109">
        <f t="shared" si="25"/>
        <v>4.3690246815286677</v>
      </c>
    </row>
    <row r="110" spans="1:15" hidden="1" outlineLevel="2" x14ac:dyDescent="0.25">
      <c r="A110" t="s">
        <v>141</v>
      </c>
      <c r="B110" t="s">
        <v>138</v>
      </c>
      <c r="C110">
        <v>90</v>
      </c>
      <c r="D110">
        <v>120</v>
      </c>
      <c r="E110">
        <v>9.0873786407767138E-2</v>
      </c>
      <c r="F110">
        <v>2.9300665372168289</v>
      </c>
      <c r="G110">
        <v>11.366664606472492</v>
      </c>
      <c r="H110" s="2">
        <f t="shared" si="34"/>
        <v>1400</v>
      </c>
      <c r="I110" s="2">
        <f t="shared" si="35"/>
        <v>420000</v>
      </c>
      <c r="J110" s="2"/>
      <c r="K110" s="2">
        <f>$I110*G110*(1/1000000)</f>
        <v>4.7739991347184469</v>
      </c>
      <c r="N110">
        <f t="shared" si="24"/>
        <v>0.12722330097087398</v>
      </c>
      <c r="O110">
        <f t="shared" si="25"/>
        <v>3.8166990291262195</v>
      </c>
    </row>
    <row r="111" spans="1:15" hidden="1" outlineLevel="2" x14ac:dyDescent="0.25">
      <c r="A111" t="s">
        <v>142</v>
      </c>
      <c r="B111" t="s">
        <v>138</v>
      </c>
      <c r="C111">
        <v>120</v>
      </c>
      <c r="D111">
        <v>150</v>
      </c>
      <c r="E111">
        <v>9.2959937767405701E-2</v>
      </c>
      <c r="F111">
        <v>1.6032010890704005</v>
      </c>
      <c r="G111">
        <v>5.119694886555167</v>
      </c>
      <c r="H111" s="2">
        <f t="shared" si="34"/>
        <v>0</v>
      </c>
      <c r="I111" s="2">
        <f t="shared" si="35"/>
        <v>0</v>
      </c>
      <c r="J111" s="2"/>
      <c r="K111" s="2">
        <f>$I111*G111*(1/1000000)</f>
        <v>0</v>
      </c>
      <c r="N111">
        <f t="shared" si="24"/>
        <v>0</v>
      </c>
      <c r="O111">
        <f t="shared" si="25"/>
        <v>0</v>
      </c>
    </row>
    <row r="112" spans="1:15" hidden="1" outlineLevel="2" x14ac:dyDescent="0.25">
      <c r="A112" t="s">
        <v>143</v>
      </c>
      <c r="B112" t="s">
        <v>138</v>
      </c>
      <c r="C112">
        <v>150</v>
      </c>
      <c r="D112">
        <v>190</v>
      </c>
      <c r="E112">
        <v>9.468917249897095E-2</v>
      </c>
      <c r="F112">
        <v>4.2927343213942653</v>
      </c>
      <c r="G112">
        <v>10.064785861808703</v>
      </c>
      <c r="H112" s="2">
        <f t="shared" si="34"/>
        <v>0</v>
      </c>
      <c r="I112" s="2">
        <f t="shared" si="35"/>
        <v>0</v>
      </c>
      <c r="J112" s="2"/>
      <c r="K112" s="2">
        <f>$I112*G112*(1/1000000)</f>
        <v>0</v>
      </c>
      <c r="N112">
        <f t="shared" si="24"/>
        <v>0</v>
      </c>
      <c r="O112">
        <f t="shared" si="25"/>
        <v>0</v>
      </c>
    </row>
    <row r="113" spans="1:15" outlineLevel="1" collapsed="1" x14ac:dyDescent="0.25">
      <c r="B113" s="46" t="s">
        <v>354</v>
      </c>
      <c r="H113" s="2"/>
      <c r="I113" s="2"/>
      <c r="J113" s="2"/>
      <c r="K113" s="2"/>
      <c r="O113">
        <f>SUBTOTAL(9,O107:O112)</f>
        <v>16.586962140426269</v>
      </c>
    </row>
    <row r="114" spans="1:15" hidden="1" outlineLevel="2" x14ac:dyDescent="0.25">
      <c r="A114" s="20" t="s">
        <v>256</v>
      </c>
      <c r="B114" s="20" t="s">
        <v>257</v>
      </c>
      <c r="C114" s="20">
        <v>0</v>
      </c>
      <c r="D114" s="20">
        <v>30</v>
      </c>
      <c r="E114" s="20">
        <v>4.2166447122815795E-2</v>
      </c>
      <c r="F114" s="20">
        <v>0.67980088065450495</v>
      </c>
      <c r="G114" s="20">
        <v>1.2110847536246179</v>
      </c>
      <c r="H114" s="2">
        <f t="shared" ref="H114:H119" si="36">IF(D114=10, 1417, IF(D114=20, 1417, IF(D114=30, 1417, IF(D114=60, 1341, IF(D114=90, 1391, IF(D114=120, 1400, 0))))))</f>
        <v>1417</v>
      </c>
      <c r="I114" s="2">
        <f t="shared" ref="I114:I119" si="37">0.3*1000*H114</f>
        <v>425100</v>
      </c>
      <c r="J114" s="2">
        <f>$I114*F114*(1/1000000)</f>
        <v>0.28898335436623007</v>
      </c>
      <c r="K114" s="2">
        <f>$I114*G114*(1/1000000)</f>
        <v>0.51483212876582507</v>
      </c>
      <c r="L114">
        <v>1.1362465677036231</v>
      </c>
      <c r="M114">
        <v>9</v>
      </c>
      <c r="N114">
        <f t="shared" si="24"/>
        <v>5.9749855573029982E-2</v>
      </c>
      <c r="O114">
        <f t="shared" si="25"/>
        <v>1.7924956671908994</v>
      </c>
    </row>
    <row r="115" spans="1:15" hidden="1" outlineLevel="2" x14ac:dyDescent="0.25">
      <c r="A115" t="s">
        <v>258</v>
      </c>
      <c r="B115" t="s">
        <v>257</v>
      </c>
      <c r="C115">
        <v>30</v>
      </c>
      <c r="D115">
        <v>60</v>
      </c>
      <c r="E115">
        <v>6.1164323867228643E-2</v>
      </c>
      <c r="F115">
        <v>0.16528471788284796</v>
      </c>
      <c r="G115">
        <v>0.39315724893733439</v>
      </c>
      <c r="H115" s="2">
        <f t="shared" si="36"/>
        <v>1341</v>
      </c>
      <c r="I115" s="2">
        <f t="shared" si="37"/>
        <v>402300</v>
      </c>
      <c r="J115" s="2"/>
      <c r="K115" s="2">
        <f>$I115*G115*(1/1000000)</f>
        <v>0.15816716124748961</v>
      </c>
      <c r="N115">
        <f t="shared" si="24"/>
        <v>8.2021358305953612E-2</v>
      </c>
      <c r="O115">
        <f t="shared" si="25"/>
        <v>2.4606407491786082</v>
      </c>
    </row>
    <row r="116" spans="1:15" hidden="1" outlineLevel="2" x14ac:dyDescent="0.25">
      <c r="A116" t="s">
        <v>259</v>
      </c>
      <c r="B116" t="s">
        <v>257</v>
      </c>
      <c r="C116">
        <v>60</v>
      </c>
      <c r="D116">
        <v>90</v>
      </c>
      <c r="E116">
        <v>6.0159046337175059E-2</v>
      </c>
      <c r="F116">
        <v>0.1551773709663811</v>
      </c>
      <c r="G116">
        <v>0.24555055576214277</v>
      </c>
      <c r="H116" s="2">
        <f t="shared" si="36"/>
        <v>1391</v>
      </c>
      <c r="I116" s="2">
        <f t="shared" si="37"/>
        <v>417300</v>
      </c>
      <c r="J116" s="2"/>
      <c r="K116" s="2">
        <f>$I116*G116*(1/1000000)</f>
        <v>0.10246824691954216</v>
      </c>
      <c r="N116">
        <f t="shared" si="24"/>
        <v>8.3681233455010509E-2</v>
      </c>
      <c r="O116">
        <f t="shared" si="25"/>
        <v>2.5104370036503152</v>
      </c>
    </row>
    <row r="117" spans="1:15" hidden="1" outlineLevel="2" x14ac:dyDescent="0.25">
      <c r="A117" t="s">
        <v>260</v>
      </c>
      <c r="B117" t="s">
        <v>257</v>
      </c>
      <c r="C117">
        <v>90</v>
      </c>
      <c r="D117">
        <v>120</v>
      </c>
      <c r="E117">
        <v>5.6268418115459171E-2</v>
      </c>
      <c r="F117">
        <v>8.7887962302039269E-2</v>
      </c>
      <c r="G117">
        <v>0.17094208667746638</v>
      </c>
      <c r="H117" s="2">
        <f t="shared" si="36"/>
        <v>1400</v>
      </c>
      <c r="I117" s="2">
        <f t="shared" si="37"/>
        <v>420000</v>
      </c>
      <c r="J117" s="2"/>
      <c r="K117" s="2">
        <f>$I117*G117*(1/1000000)</f>
        <v>7.179567640453588E-2</v>
      </c>
      <c r="N117">
        <f t="shared" si="24"/>
        <v>7.8775785361642828E-2</v>
      </c>
      <c r="O117">
        <f t="shared" si="25"/>
        <v>2.3632735608492847</v>
      </c>
    </row>
    <row r="118" spans="1:15" hidden="1" outlineLevel="2" x14ac:dyDescent="0.25">
      <c r="A118" t="s">
        <v>261</v>
      </c>
      <c r="B118" t="s">
        <v>257</v>
      </c>
      <c r="C118">
        <v>120</v>
      </c>
      <c r="D118">
        <v>150</v>
      </c>
      <c r="E118">
        <v>5.589248792571902E-2</v>
      </c>
      <c r="F118">
        <v>0.18753056193599268</v>
      </c>
      <c r="G118">
        <v>3.7888200417372571</v>
      </c>
      <c r="H118" s="2">
        <f t="shared" si="36"/>
        <v>0</v>
      </c>
      <c r="I118" s="2">
        <f t="shared" si="37"/>
        <v>0</v>
      </c>
      <c r="J118" s="2"/>
      <c r="K118" s="2">
        <f>$I118*G118*(1/1000000)</f>
        <v>0</v>
      </c>
      <c r="N118">
        <f t="shared" si="24"/>
        <v>0</v>
      </c>
      <c r="O118">
        <f t="shared" si="25"/>
        <v>0</v>
      </c>
    </row>
    <row r="119" spans="1:15" hidden="1" outlineLevel="2" x14ac:dyDescent="0.25">
      <c r="A119" t="s">
        <v>262</v>
      </c>
      <c r="B119" t="s">
        <v>257</v>
      </c>
      <c r="C119">
        <v>150</v>
      </c>
      <c r="D119">
        <v>190</v>
      </c>
      <c r="E119">
        <v>7.176466655983825E-2</v>
      </c>
      <c r="F119">
        <v>0.24124508667032232</v>
      </c>
      <c r="G119">
        <v>9.608332499973077</v>
      </c>
      <c r="H119" s="2">
        <f t="shared" si="36"/>
        <v>0</v>
      </c>
      <c r="I119" s="2">
        <f t="shared" si="37"/>
        <v>0</v>
      </c>
      <c r="J119" s="2"/>
      <c r="K119" s="2">
        <f>$I119*G119*(1/1000000)</f>
        <v>0</v>
      </c>
      <c r="N119">
        <f t="shared" si="24"/>
        <v>0</v>
      </c>
      <c r="O119">
        <f t="shared" si="25"/>
        <v>0</v>
      </c>
    </row>
    <row r="120" spans="1:15" outlineLevel="1" collapsed="1" x14ac:dyDescent="0.25">
      <c r="B120" s="46" t="s">
        <v>355</v>
      </c>
      <c r="H120" s="2"/>
      <c r="I120" s="2"/>
      <c r="J120" s="2"/>
      <c r="K120" s="2"/>
      <c r="O120">
        <f>SUBTOTAL(9,O114:O119)</f>
        <v>9.1268469808691073</v>
      </c>
    </row>
    <row r="121" spans="1:15" hidden="1" outlineLevel="2" x14ac:dyDescent="0.25">
      <c r="A121" s="20" t="s">
        <v>144</v>
      </c>
      <c r="B121" s="20" t="s">
        <v>145</v>
      </c>
      <c r="C121" s="20">
        <v>0</v>
      </c>
      <c r="D121" s="20">
        <v>30</v>
      </c>
      <c r="E121" s="20">
        <v>9.1268415379087503E-2</v>
      </c>
      <c r="F121" s="20">
        <v>0.9044529284944306</v>
      </c>
      <c r="G121" s="20">
        <v>13.391933027907536</v>
      </c>
      <c r="H121" s="2">
        <f t="shared" ref="H121:H126" si="38">IF(D121=10, 1417, IF(D121=20, 1417, IF(D121=30, 1417, IF(D121=60, 1341, IF(D121=90, 1391, IF(D121=120, 1400, 0))))))</f>
        <v>1417</v>
      </c>
      <c r="I121" s="2">
        <f t="shared" ref="I121:I126" si="39">0.3*1000*H121</f>
        <v>425100</v>
      </c>
      <c r="J121" s="2">
        <f>$I121*F121*(1/1000000)</f>
        <v>0.38448293990298243</v>
      </c>
      <c r="K121" s="2">
        <f>$I121*G121*(1/1000000)</f>
        <v>5.6929107301634927</v>
      </c>
      <c r="L121">
        <v>17.577844488465978</v>
      </c>
      <c r="M121">
        <v>25</v>
      </c>
      <c r="N121">
        <f t="shared" si="24"/>
        <v>0.12932734459216699</v>
      </c>
      <c r="O121">
        <f t="shared" si="25"/>
        <v>3.8798203377650098</v>
      </c>
    </row>
    <row r="122" spans="1:15" hidden="1" outlineLevel="2" x14ac:dyDescent="0.25">
      <c r="A122" t="s">
        <v>146</v>
      </c>
      <c r="B122" t="s">
        <v>145</v>
      </c>
      <c r="C122">
        <v>30</v>
      </c>
      <c r="D122">
        <v>60</v>
      </c>
      <c r="E122">
        <v>0.10928319623971794</v>
      </c>
      <c r="F122">
        <v>0</v>
      </c>
      <c r="G122">
        <v>7.8884906776341541</v>
      </c>
      <c r="H122" s="2">
        <f t="shared" si="38"/>
        <v>1341</v>
      </c>
      <c r="I122" s="2">
        <f t="shared" si="39"/>
        <v>402300</v>
      </c>
      <c r="J122" s="2"/>
      <c r="K122" s="2">
        <f>$I122*G122*(1/1000000)</f>
        <v>3.1735397996122203</v>
      </c>
      <c r="N122">
        <f t="shared" si="24"/>
        <v>0.14654876615746176</v>
      </c>
      <c r="O122">
        <f t="shared" si="25"/>
        <v>4.3964629847238532</v>
      </c>
    </row>
    <row r="123" spans="1:15" hidden="1" outlineLevel="2" x14ac:dyDescent="0.25">
      <c r="A123" t="s">
        <v>147</v>
      </c>
      <c r="B123" t="s">
        <v>145</v>
      </c>
      <c r="C123">
        <v>60</v>
      </c>
      <c r="D123">
        <v>90</v>
      </c>
      <c r="E123">
        <v>0.10722521137586498</v>
      </c>
      <c r="F123">
        <v>0.3007062708173201</v>
      </c>
      <c r="G123">
        <v>8.578861945939023</v>
      </c>
      <c r="H123" s="2">
        <f t="shared" si="38"/>
        <v>1391</v>
      </c>
      <c r="I123" s="2">
        <f t="shared" si="39"/>
        <v>417300</v>
      </c>
      <c r="J123" s="2"/>
      <c r="K123" s="2">
        <f>$I123*G123*(1/1000000)</f>
        <v>3.579959090040354</v>
      </c>
      <c r="N123">
        <f t="shared" si="24"/>
        <v>0.14915026902382819</v>
      </c>
      <c r="O123">
        <f t="shared" si="25"/>
        <v>4.4745080707148457</v>
      </c>
    </row>
    <row r="124" spans="1:15" hidden="1" outlineLevel="2" x14ac:dyDescent="0.25">
      <c r="A124" t="s">
        <v>148</v>
      </c>
      <c r="B124" t="s">
        <v>145</v>
      </c>
      <c r="C124">
        <v>90</v>
      </c>
      <c r="D124">
        <v>120</v>
      </c>
      <c r="E124">
        <v>9.4770094770094876E-2</v>
      </c>
      <c r="F124">
        <v>0.32128553878553884</v>
      </c>
      <c r="G124">
        <v>11.302266497016499</v>
      </c>
      <c r="H124" s="2">
        <f t="shared" si="38"/>
        <v>1400</v>
      </c>
      <c r="I124" s="2">
        <f t="shared" si="39"/>
        <v>420000</v>
      </c>
      <c r="J124" s="2"/>
      <c r="K124" s="2">
        <f>$I124*G124*(1/1000000)</f>
        <v>4.7469519287469293</v>
      </c>
      <c r="N124">
        <f t="shared" si="24"/>
        <v>0.1326781326781328</v>
      </c>
      <c r="O124">
        <f t="shared" si="25"/>
        <v>3.9803439803439842</v>
      </c>
    </row>
    <row r="125" spans="1:15" hidden="1" outlineLevel="2" x14ac:dyDescent="0.25">
      <c r="A125" t="s">
        <v>149</v>
      </c>
      <c r="B125" t="s">
        <v>145</v>
      </c>
      <c r="C125">
        <v>120</v>
      </c>
      <c r="D125">
        <v>150</v>
      </c>
      <c r="E125">
        <v>9.3437152391546277E-2</v>
      </c>
      <c r="F125">
        <v>2.6920172413793106</v>
      </c>
      <c r="G125">
        <v>17.050837356321843</v>
      </c>
      <c r="H125" s="2">
        <f t="shared" si="38"/>
        <v>0</v>
      </c>
      <c r="I125" s="2">
        <f t="shared" si="39"/>
        <v>0</v>
      </c>
      <c r="J125" s="2"/>
      <c r="K125" s="2">
        <f>$I125*G125*(1/1000000)</f>
        <v>0</v>
      </c>
      <c r="N125">
        <f t="shared" si="24"/>
        <v>0</v>
      </c>
      <c r="O125">
        <f t="shared" si="25"/>
        <v>0</v>
      </c>
    </row>
    <row r="126" spans="1:15" hidden="1" outlineLevel="2" x14ac:dyDescent="0.25">
      <c r="A126" t="s">
        <v>150</v>
      </c>
      <c r="B126" t="s">
        <v>145</v>
      </c>
      <c r="C126">
        <v>150</v>
      </c>
      <c r="D126">
        <v>190</v>
      </c>
      <c r="E126">
        <v>0.10154346060113729</v>
      </c>
      <c r="F126">
        <v>1.5340576766856215</v>
      </c>
      <c r="G126">
        <v>15.609388708367183</v>
      </c>
      <c r="H126" s="2">
        <f t="shared" si="38"/>
        <v>0</v>
      </c>
      <c r="I126" s="2">
        <f t="shared" si="39"/>
        <v>0</v>
      </c>
      <c r="J126" s="2"/>
      <c r="K126" s="2">
        <f>$I126*G126*(1/1000000)</f>
        <v>0</v>
      </c>
      <c r="N126">
        <f t="shared" si="24"/>
        <v>0</v>
      </c>
      <c r="O126">
        <f t="shared" si="25"/>
        <v>0</v>
      </c>
    </row>
    <row r="127" spans="1:15" outlineLevel="1" collapsed="1" x14ac:dyDescent="0.25">
      <c r="B127" s="46" t="s">
        <v>356</v>
      </c>
      <c r="H127" s="2"/>
      <c r="I127" s="2"/>
      <c r="J127" s="2"/>
      <c r="K127" s="2"/>
      <c r="O127">
        <f>SUBTOTAL(9,O121:O126)</f>
        <v>16.731135373547694</v>
      </c>
    </row>
    <row r="128" spans="1:15" hidden="1" outlineLevel="2" x14ac:dyDescent="0.25">
      <c r="A128" s="20" t="s">
        <v>263</v>
      </c>
      <c r="B128" s="20" t="s">
        <v>264</v>
      </c>
      <c r="C128" s="20">
        <v>0</v>
      </c>
      <c r="D128" s="20">
        <v>30</v>
      </c>
      <c r="E128" s="20">
        <v>4.2463362215910273E-2</v>
      </c>
      <c r="F128" s="20">
        <v>0.43768564613954225</v>
      </c>
      <c r="G128" s="20">
        <v>1.4547630832578646</v>
      </c>
      <c r="H128" s="2">
        <f t="shared" ref="H128:H133" si="40">IF(D128=10, 1417, IF(D128=20, 1417, IF(D128=30, 1417, IF(D128=60, 1341, IF(D128=90, 1391, IF(D128=120, 1400, 0))))))</f>
        <v>1417</v>
      </c>
      <c r="I128" s="2">
        <f t="shared" ref="I128:I133" si="41">0.3*1000*H128</f>
        <v>425100</v>
      </c>
      <c r="J128" s="2">
        <f>$I128*F128*(1/1000000)</f>
        <v>0.1860601681739194</v>
      </c>
      <c r="K128" s="2">
        <f>$I128*G128*(1/1000000)</f>
        <v>0.61841978669291831</v>
      </c>
      <c r="L128">
        <v>1.5379842469768583</v>
      </c>
      <c r="M128">
        <v>10</v>
      </c>
      <c r="N128">
        <f t="shared" si="24"/>
        <v>6.0170584259944856E-2</v>
      </c>
      <c r="O128">
        <f t="shared" si="25"/>
        <v>1.8051175277983458</v>
      </c>
    </row>
    <row r="129" spans="1:15" hidden="1" outlineLevel="2" x14ac:dyDescent="0.25">
      <c r="A129" t="s">
        <v>265</v>
      </c>
      <c r="B129" t="s">
        <v>264</v>
      </c>
      <c r="C129">
        <v>30</v>
      </c>
      <c r="D129">
        <v>60</v>
      </c>
      <c r="E129">
        <v>6.3427013128449491E-2</v>
      </c>
      <c r="F129">
        <v>8.2600399483782602E-2</v>
      </c>
      <c r="G129">
        <v>0.84234738938809306</v>
      </c>
      <c r="H129" s="2">
        <f t="shared" si="40"/>
        <v>1341</v>
      </c>
      <c r="I129" s="2">
        <f t="shared" si="41"/>
        <v>402300</v>
      </c>
      <c r="J129" s="2"/>
      <c r="K129" s="2">
        <f>$I129*G129*(1/1000000)</f>
        <v>0.33887635475082983</v>
      </c>
      <c r="N129">
        <f t="shared" si="24"/>
        <v>8.5055624605250763E-2</v>
      </c>
      <c r="O129">
        <f t="shared" si="25"/>
        <v>2.5516687381575229</v>
      </c>
    </row>
    <row r="130" spans="1:15" hidden="1" outlineLevel="2" x14ac:dyDescent="0.25">
      <c r="A130" t="s">
        <v>266</v>
      </c>
      <c r="B130" t="s">
        <v>264</v>
      </c>
      <c r="C130">
        <v>60</v>
      </c>
      <c r="D130">
        <v>90</v>
      </c>
      <c r="E130">
        <v>6.2784532982321395E-2</v>
      </c>
      <c r="F130">
        <v>0.19777275128315946</v>
      </c>
      <c r="G130">
        <v>0.53283864017583371</v>
      </c>
      <c r="H130" s="2">
        <f t="shared" si="40"/>
        <v>1391</v>
      </c>
      <c r="I130" s="2">
        <f t="shared" si="41"/>
        <v>417300</v>
      </c>
      <c r="J130" s="2"/>
      <c r="K130" s="2">
        <f>$I130*G130*(1/1000000)</f>
        <v>0.22235356454537542</v>
      </c>
      <c r="N130">
        <f t="shared" si="24"/>
        <v>8.7333285378409065E-2</v>
      </c>
      <c r="O130">
        <f t="shared" si="25"/>
        <v>2.619998561352272</v>
      </c>
    </row>
    <row r="131" spans="1:15" hidden="1" outlineLevel="2" x14ac:dyDescent="0.25">
      <c r="A131" t="s">
        <v>267</v>
      </c>
      <c r="B131" t="s">
        <v>264</v>
      </c>
      <c r="C131">
        <v>90</v>
      </c>
      <c r="D131">
        <v>120</v>
      </c>
      <c r="E131">
        <v>5.0861882709252237E-2</v>
      </c>
      <c r="F131">
        <v>0.14955283658829557</v>
      </c>
      <c r="G131">
        <v>0.41017707812813226</v>
      </c>
      <c r="H131" s="2">
        <f t="shared" si="40"/>
        <v>1400</v>
      </c>
      <c r="I131" s="2">
        <f t="shared" si="41"/>
        <v>420000</v>
      </c>
      <c r="J131" s="2"/>
      <c r="K131" s="2">
        <f>$I131*G131*(1/1000000)</f>
        <v>0.17227437281381552</v>
      </c>
      <c r="N131">
        <f t="shared" si="24"/>
        <v>7.1206635792953124E-2</v>
      </c>
      <c r="O131">
        <f t="shared" si="25"/>
        <v>2.1361990737885939</v>
      </c>
    </row>
    <row r="132" spans="1:15" hidden="1" outlineLevel="2" x14ac:dyDescent="0.25">
      <c r="A132" t="s">
        <v>268</v>
      </c>
      <c r="B132" t="s">
        <v>264</v>
      </c>
      <c r="C132">
        <v>120</v>
      </c>
      <c r="D132">
        <v>150</v>
      </c>
      <c r="E132">
        <v>6.2111101389142193E-2</v>
      </c>
      <c r="F132">
        <v>0.15745384326596903</v>
      </c>
      <c r="G132">
        <v>4.8417056804285474</v>
      </c>
      <c r="H132" s="2">
        <f t="shared" si="40"/>
        <v>0</v>
      </c>
      <c r="I132" s="2">
        <f t="shared" si="41"/>
        <v>0</v>
      </c>
      <c r="J132" s="2"/>
      <c r="K132" s="2">
        <f>$I132*G132*(1/1000000)</f>
        <v>0</v>
      </c>
      <c r="N132">
        <f t="shared" si="24"/>
        <v>0</v>
      </c>
      <c r="O132">
        <f t="shared" si="25"/>
        <v>0</v>
      </c>
    </row>
    <row r="133" spans="1:15" hidden="1" outlineLevel="2" x14ac:dyDescent="0.25">
      <c r="A133" t="s">
        <v>269</v>
      </c>
      <c r="B133" t="s">
        <v>264</v>
      </c>
      <c r="C133">
        <v>150</v>
      </c>
      <c r="D133">
        <v>190</v>
      </c>
      <c r="E133">
        <v>8.9614698565268963E-2</v>
      </c>
      <c r="F133">
        <v>0.15593239313123619</v>
      </c>
      <c r="G133">
        <v>4.703884757227117</v>
      </c>
      <c r="H133" s="2">
        <f t="shared" si="40"/>
        <v>0</v>
      </c>
      <c r="I133" s="2">
        <f t="shared" si="41"/>
        <v>0</v>
      </c>
      <c r="J133" s="2"/>
      <c r="K133" s="2">
        <f>$I133*G133*(1/1000000)</f>
        <v>0</v>
      </c>
      <c r="N133">
        <f t="shared" si="24"/>
        <v>0</v>
      </c>
      <c r="O133">
        <f t="shared" si="25"/>
        <v>0</v>
      </c>
    </row>
    <row r="134" spans="1:15" outlineLevel="1" collapsed="1" x14ac:dyDescent="0.25">
      <c r="B134" s="46" t="s">
        <v>357</v>
      </c>
      <c r="H134" s="2"/>
      <c r="I134" s="2"/>
      <c r="J134" s="2"/>
      <c r="K134" s="2"/>
      <c r="O134">
        <f>SUBTOTAL(9,O128:O133)</f>
        <v>9.1129839010967348</v>
      </c>
    </row>
    <row r="135" spans="1:15" hidden="1" outlineLevel="2" x14ac:dyDescent="0.25">
      <c r="A135" s="20" t="s">
        <v>151</v>
      </c>
      <c r="B135" s="20" t="s">
        <v>152</v>
      </c>
      <c r="C135" s="20">
        <v>0</v>
      </c>
      <c r="D135" s="20">
        <v>30</v>
      </c>
      <c r="E135" s="20">
        <v>9.1121495327102953E-2</v>
      </c>
      <c r="F135" s="20">
        <v>6.0286993769470412</v>
      </c>
      <c r="G135" s="20">
        <v>9.2160263629283499</v>
      </c>
      <c r="H135" s="2">
        <f t="shared" ref="H135:H140" si="42">IF(D135=10, 1417, IF(D135=20, 1417, IF(D135=30, 1417, IF(D135=60, 1341, IF(D135=90, 1391, IF(D135=120, 1400, 0))))))</f>
        <v>1417</v>
      </c>
      <c r="I135" s="2">
        <f t="shared" ref="I135:I140" si="43">0.3*1000*H135</f>
        <v>425100</v>
      </c>
      <c r="J135" s="2">
        <f>$I135*F135*(1/1000000)</f>
        <v>2.5628001051401874</v>
      </c>
      <c r="K135" s="2">
        <f>$I135*G135*(1/1000000)</f>
        <v>3.9177328068808412</v>
      </c>
      <c r="L135">
        <v>15.162693620644571</v>
      </c>
      <c r="M135">
        <v>26</v>
      </c>
      <c r="N135">
        <f t="shared" si="24"/>
        <v>0.12911915887850489</v>
      </c>
      <c r="O135">
        <f t="shared" si="25"/>
        <v>3.873574766355147</v>
      </c>
    </row>
    <row r="136" spans="1:15" hidden="1" outlineLevel="2" x14ac:dyDescent="0.25">
      <c r="A136" t="s">
        <v>153</v>
      </c>
      <c r="B136" t="s">
        <v>152</v>
      </c>
      <c r="C136">
        <v>30</v>
      </c>
      <c r="D136">
        <v>60</v>
      </c>
      <c r="E136">
        <v>0.10762839879154085</v>
      </c>
      <c r="F136">
        <v>0.37356926611278957</v>
      </c>
      <c r="G136">
        <v>3.3687352404330309</v>
      </c>
      <c r="H136" s="2">
        <f t="shared" si="42"/>
        <v>1341</v>
      </c>
      <c r="I136" s="2">
        <f t="shared" si="43"/>
        <v>402300</v>
      </c>
      <c r="J136" s="2"/>
      <c r="K136" s="2">
        <f>$I136*G136*(1/1000000)</f>
        <v>1.3552421872262084</v>
      </c>
      <c r="N136">
        <f t="shared" si="24"/>
        <v>0.14432968277945626</v>
      </c>
      <c r="O136">
        <f t="shared" si="25"/>
        <v>4.3298904833836875</v>
      </c>
    </row>
    <row r="137" spans="1:15" hidden="1" outlineLevel="2" x14ac:dyDescent="0.25">
      <c r="A137" t="s">
        <v>154</v>
      </c>
      <c r="B137" t="s">
        <v>152</v>
      </c>
      <c r="C137">
        <v>60</v>
      </c>
      <c r="D137">
        <v>90</v>
      </c>
      <c r="E137">
        <v>0.11009174311926598</v>
      </c>
      <c r="F137">
        <v>0.74820489296636083</v>
      </c>
      <c r="G137">
        <v>7.1851347094801223</v>
      </c>
      <c r="H137" s="2">
        <f t="shared" si="42"/>
        <v>1391</v>
      </c>
      <c r="I137" s="2">
        <f t="shared" si="43"/>
        <v>417300</v>
      </c>
      <c r="J137" s="2"/>
      <c r="K137" s="2">
        <f>$I137*G137*(1/1000000)</f>
        <v>2.998356714266055</v>
      </c>
      <c r="N137">
        <f t="shared" si="24"/>
        <v>0.15313761467889897</v>
      </c>
      <c r="O137">
        <f t="shared" si="25"/>
        <v>4.5941284403669691</v>
      </c>
    </row>
    <row r="138" spans="1:15" hidden="1" outlineLevel="2" x14ac:dyDescent="0.25">
      <c r="A138" t="s">
        <v>155</v>
      </c>
      <c r="B138" t="s">
        <v>152</v>
      </c>
      <c r="C138">
        <v>90</v>
      </c>
      <c r="D138">
        <v>120</v>
      </c>
      <c r="E138">
        <v>9.7244732576985363E-2</v>
      </c>
      <c r="F138">
        <v>1.5267949756888171</v>
      </c>
      <c r="G138">
        <v>10.306099540788763</v>
      </c>
      <c r="H138" s="2">
        <f t="shared" si="42"/>
        <v>1400</v>
      </c>
      <c r="I138" s="2">
        <f t="shared" si="43"/>
        <v>420000</v>
      </c>
      <c r="J138" s="2"/>
      <c r="K138" s="2">
        <f>$I138*G138*(1/1000000)</f>
        <v>4.3285618071312797</v>
      </c>
      <c r="N138">
        <f t="shared" si="24"/>
        <v>0.13614262560777951</v>
      </c>
      <c r="O138">
        <f t="shared" si="25"/>
        <v>4.0842787682333856</v>
      </c>
    </row>
    <row r="139" spans="1:15" hidden="1" outlineLevel="2" x14ac:dyDescent="0.25">
      <c r="A139" t="s">
        <v>156</v>
      </c>
      <c r="B139" t="s">
        <v>152</v>
      </c>
      <c r="C139">
        <v>120</v>
      </c>
      <c r="D139">
        <v>150</v>
      </c>
      <c r="E139">
        <v>0.11007809594644852</v>
      </c>
      <c r="F139">
        <v>3.1016892896987724</v>
      </c>
      <c r="G139">
        <v>8.5582947378207503</v>
      </c>
      <c r="H139" s="2">
        <f t="shared" si="42"/>
        <v>0</v>
      </c>
      <c r="I139" s="2">
        <f t="shared" si="43"/>
        <v>0</v>
      </c>
      <c r="J139" s="2"/>
      <c r="K139" s="2">
        <f>$I139*G139*(1/1000000)</f>
        <v>0</v>
      </c>
      <c r="N139">
        <f t="shared" si="24"/>
        <v>0</v>
      </c>
      <c r="O139">
        <f t="shared" si="25"/>
        <v>0</v>
      </c>
    </row>
    <row r="140" spans="1:15" hidden="1" outlineLevel="2" x14ac:dyDescent="0.25">
      <c r="A140" t="s">
        <v>157</v>
      </c>
      <c r="B140" t="s">
        <v>152</v>
      </c>
      <c r="C140">
        <v>150</v>
      </c>
      <c r="D140">
        <v>190</v>
      </c>
      <c r="E140">
        <v>0.10770410118819482</v>
      </c>
      <c r="F140">
        <v>6.4706988629104387</v>
      </c>
      <c r="G140">
        <v>9.7169115114347786</v>
      </c>
      <c r="H140" s="2">
        <f t="shared" si="42"/>
        <v>0</v>
      </c>
      <c r="I140" s="2">
        <f t="shared" si="43"/>
        <v>0</v>
      </c>
      <c r="J140" s="2"/>
      <c r="K140" s="2">
        <f>$I140*G140*(1/1000000)</f>
        <v>0</v>
      </c>
      <c r="N140">
        <f t="shared" si="24"/>
        <v>0</v>
      </c>
      <c r="O140">
        <f t="shared" si="25"/>
        <v>0</v>
      </c>
    </row>
    <row r="141" spans="1:15" outlineLevel="1" collapsed="1" x14ac:dyDescent="0.25">
      <c r="B141" s="46" t="s">
        <v>358</v>
      </c>
      <c r="H141" s="2"/>
      <c r="I141" s="2"/>
      <c r="J141" s="2"/>
      <c r="K141" s="2"/>
      <c r="O141">
        <f>SUBTOTAL(9,O135:O140)</f>
        <v>16.881872458339188</v>
      </c>
    </row>
    <row r="142" spans="1:15" hidden="1" outlineLevel="2" x14ac:dyDescent="0.25">
      <c r="A142" s="20" t="s">
        <v>270</v>
      </c>
      <c r="B142" s="20" t="s">
        <v>271</v>
      </c>
      <c r="C142" s="20">
        <v>0</v>
      </c>
      <c r="D142" s="20">
        <v>30</v>
      </c>
      <c r="E142" s="20">
        <v>4.4143377766328248E-2</v>
      </c>
      <c r="F142" s="20">
        <v>0.44292476121337498</v>
      </c>
      <c r="G142" s="20">
        <v>0.74993241432892022</v>
      </c>
      <c r="H142" s="2">
        <f t="shared" ref="H142:H147" si="44">IF(D142=10, 1417, IF(D142=20, 1417, IF(D142=30, 1417, IF(D142=60, 1341, IF(D142=90, 1391, IF(D142=120, 1400, 0))))))</f>
        <v>1417</v>
      </c>
      <c r="I142" s="2">
        <f t="shared" ref="I142:I147" si="45">0.3*1000*H142</f>
        <v>425100</v>
      </c>
      <c r="J142" s="2">
        <f>$I142*F142*(1/1000000)</f>
        <v>0.18828731599180568</v>
      </c>
      <c r="K142" s="2">
        <f>$I142*G142*(1/1000000)</f>
        <v>0.31879626933122396</v>
      </c>
      <c r="L142">
        <v>0.83428567635775586</v>
      </c>
      <c r="M142">
        <v>11</v>
      </c>
      <c r="N142">
        <f t="shared" si="24"/>
        <v>6.2551166294887134E-2</v>
      </c>
      <c r="O142">
        <f t="shared" si="25"/>
        <v>1.8765349888466141</v>
      </c>
    </row>
    <row r="143" spans="1:15" hidden="1" outlineLevel="2" x14ac:dyDescent="0.25">
      <c r="A143" t="s">
        <v>272</v>
      </c>
      <c r="B143" t="s">
        <v>271</v>
      </c>
      <c r="C143">
        <v>30</v>
      </c>
      <c r="D143">
        <v>60</v>
      </c>
      <c r="E143">
        <v>6.2202487659190009E-2</v>
      </c>
      <c r="F143">
        <v>0.10645339173161163</v>
      </c>
      <c r="G143">
        <v>0.39931064782314069</v>
      </c>
      <c r="H143" s="2">
        <f t="shared" si="44"/>
        <v>1341</v>
      </c>
      <c r="I143" s="2">
        <f t="shared" si="45"/>
        <v>402300</v>
      </c>
      <c r="J143" s="2"/>
      <c r="K143" s="2">
        <f>$I143*G143*(1/1000000)</f>
        <v>0.16064267361924947</v>
      </c>
      <c r="N143">
        <f t="shared" si="24"/>
        <v>8.3413535950973797E-2</v>
      </c>
      <c r="O143">
        <f t="shared" si="25"/>
        <v>2.5024060785292139</v>
      </c>
    </row>
    <row r="144" spans="1:15" hidden="1" outlineLevel="2" x14ac:dyDescent="0.25">
      <c r="A144" t="s">
        <v>273</v>
      </c>
      <c r="B144" t="s">
        <v>271</v>
      </c>
      <c r="C144">
        <v>60</v>
      </c>
      <c r="D144">
        <v>90</v>
      </c>
      <c r="E144">
        <v>5.8942951784824248E-2</v>
      </c>
      <c r="F144">
        <v>0.20124242835431355</v>
      </c>
      <c r="G144">
        <v>0.22017771154738905</v>
      </c>
      <c r="H144" s="2">
        <f t="shared" si="44"/>
        <v>1391</v>
      </c>
      <c r="I144" s="2">
        <f t="shared" si="45"/>
        <v>417300</v>
      </c>
      <c r="J144" s="2"/>
      <c r="K144" s="2">
        <f>$I144*G144*(1/1000000)</f>
        <v>9.1880159028725442E-2</v>
      </c>
      <c r="N144">
        <f t="shared" si="24"/>
        <v>8.1989645932690536E-2</v>
      </c>
      <c r="O144">
        <f t="shared" si="25"/>
        <v>2.4596893779807161</v>
      </c>
    </row>
    <row r="145" spans="1:15" hidden="1" outlineLevel="2" x14ac:dyDescent="0.25">
      <c r="A145" t="s">
        <v>274</v>
      </c>
      <c r="B145" t="s">
        <v>271</v>
      </c>
      <c r="C145">
        <v>90</v>
      </c>
      <c r="D145">
        <v>120</v>
      </c>
      <c r="E145">
        <v>5.508602463674904E-2</v>
      </c>
      <c r="F145">
        <v>0.11766044237301203</v>
      </c>
      <c r="G145">
        <v>0.17780775806369356</v>
      </c>
      <c r="H145" s="2">
        <f t="shared" si="44"/>
        <v>1400</v>
      </c>
      <c r="I145" s="2">
        <f t="shared" si="45"/>
        <v>420000</v>
      </c>
      <c r="J145" s="2"/>
      <c r="K145" s="2">
        <f>$I145*G145*(1/1000000)</f>
        <v>7.4679258386751296E-2</v>
      </c>
      <c r="N145">
        <f t="shared" si="24"/>
        <v>7.7120434491448647E-2</v>
      </c>
      <c r="O145">
        <f t="shared" si="25"/>
        <v>2.3136130347434594</v>
      </c>
    </row>
    <row r="146" spans="1:15" hidden="1" outlineLevel="2" x14ac:dyDescent="0.25">
      <c r="A146" t="s">
        <v>275</v>
      </c>
      <c r="B146" t="s">
        <v>271</v>
      </c>
      <c r="C146">
        <v>120</v>
      </c>
      <c r="D146">
        <v>150</v>
      </c>
      <c r="E146">
        <v>7.753040205495712E-2</v>
      </c>
      <c r="F146">
        <v>0.33098775675716924</v>
      </c>
      <c r="G146">
        <v>0.9404896015173223</v>
      </c>
      <c r="H146" s="2">
        <f t="shared" si="44"/>
        <v>0</v>
      </c>
      <c r="I146" s="2">
        <f t="shared" si="45"/>
        <v>0</v>
      </c>
      <c r="J146" s="2"/>
      <c r="K146" s="2">
        <f>$I146*G146*(1/1000000)</f>
        <v>0</v>
      </c>
      <c r="N146">
        <f t="shared" si="24"/>
        <v>0</v>
      </c>
      <c r="O146">
        <f t="shared" si="25"/>
        <v>0</v>
      </c>
    </row>
    <row r="147" spans="1:15" hidden="1" outlineLevel="2" x14ac:dyDescent="0.25">
      <c r="A147" t="s">
        <v>276</v>
      </c>
      <c r="B147" t="s">
        <v>271</v>
      </c>
      <c r="C147">
        <v>150</v>
      </c>
      <c r="D147">
        <v>190</v>
      </c>
      <c r="E147">
        <v>0.10363795239709521</v>
      </c>
      <c r="F147">
        <v>0.17844417760564066</v>
      </c>
      <c r="G147">
        <v>2.8564830178671583</v>
      </c>
      <c r="H147" s="2">
        <f t="shared" si="44"/>
        <v>0</v>
      </c>
      <c r="I147" s="2">
        <f t="shared" si="45"/>
        <v>0</v>
      </c>
      <c r="J147" s="2"/>
      <c r="K147" s="2">
        <f>$I147*G147*(1/1000000)</f>
        <v>0</v>
      </c>
      <c r="N147">
        <f t="shared" si="24"/>
        <v>0</v>
      </c>
      <c r="O147">
        <f t="shared" si="25"/>
        <v>0</v>
      </c>
    </row>
    <row r="148" spans="1:15" outlineLevel="1" collapsed="1" x14ac:dyDescent="0.25">
      <c r="B148" s="46" t="s">
        <v>359</v>
      </c>
      <c r="H148" s="2"/>
      <c r="I148" s="2"/>
      <c r="J148" s="2"/>
      <c r="K148" s="2"/>
      <c r="O148">
        <f>SUBTOTAL(9,O142:O147)</f>
        <v>9.1522434801000028</v>
      </c>
    </row>
    <row r="149" spans="1:15" hidden="1" outlineLevel="2" x14ac:dyDescent="0.25">
      <c r="A149" s="20" t="s">
        <v>158</v>
      </c>
      <c r="B149" s="20" t="s">
        <v>159</v>
      </c>
      <c r="C149" s="20">
        <v>0</v>
      </c>
      <c r="D149" s="20">
        <v>30</v>
      </c>
      <c r="E149" s="20">
        <v>0.1057121661721066</v>
      </c>
      <c r="F149" s="20">
        <v>2.2008991716122646</v>
      </c>
      <c r="G149" s="20">
        <v>10.63830770895153</v>
      </c>
      <c r="H149" s="2">
        <f t="shared" ref="H149:H154" si="46">IF(D149=10, 1417, IF(D149=20, 1417, IF(D149=30, 1417, IF(D149=60, 1341, IF(D149=90, 1391, IF(D149=120, 1400, 0))))))</f>
        <v>1417</v>
      </c>
      <c r="I149" s="2">
        <f t="shared" ref="I149:I154" si="47">0.3*1000*H149</f>
        <v>425100</v>
      </c>
      <c r="J149" s="2">
        <f>$I149*F149*(1/1000000)</f>
        <v>0.93560223785237362</v>
      </c>
      <c r="K149" s="2">
        <f>$I149*G149*(1/1000000)</f>
        <v>4.5223446070752953</v>
      </c>
      <c r="L149">
        <v>13.851473529114177</v>
      </c>
      <c r="M149">
        <v>27</v>
      </c>
      <c r="N149">
        <f t="shared" si="24"/>
        <v>0.14979413946587505</v>
      </c>
      <c r="O149">
        <f t="shared" si="25"/>
        <v>4.4938241839762512</v>
      </c>
    </row>
    <row r="150" spans="1:15" hidden="1" outlineLevel="2" x14ac:dyDescent="0.25">
      <c r="A150" t="s">
        <v>160</v>
      </c>
      <c r="B150" t="s">
        <v>159</v>
      </c>
      <c r="C150">
        <v>30</v>
      </c>
      <c r="D150">
        <v>60</v>
      </c>
      <c r="E150">
        <v>0.11622276029055702</v>
      </c>
      <c r="F150">
        <v>7.5320984665052479E-2</v>
      </c>
      <c r="G150">
        <v>3.0857767958030671</v>
      </c>
      <c r="H150" s="2">
        <f t="shared" si="46"/>
        <v>1341</v>
      </c>
      <c r="I150" s="2">
        <f t="shared" si="47"/>
        <v>402300</v>
      </c>
      <c r="J150" s="2"/>
      <c r="K150" s="2">
        <f>$I150*G150*(1/1000000)</f>
        <v>1.2414080049515739</v>
      </c>
      <c r="N150">
        <f t="shared" si="24"/>
        <v>0.15585472154963695</v>
      </c>
      <c r="O150">
        <f t="shared" si="25"/>
        <v>4.6756416464891082</v>
      </c>
    </row>
    <row r="151" spans="1:15" hidden="1" outlineLevel="2" x14ac:dyDescent="0.25">
      <c r="A151" t="s">
        <v>161</v>
      </c>
      <c r="B151" t="s">
        <v>159</v>
      </c>
      <c r="C151">
        <v>60</v>
      </c>
      <c r="D151">
        <v>90</v>
      </c>
      <c r="E151">
        <v>0.11762376237623756</v>
      </c>
      <c r="F151">
        <v>0.16328411881188118</v>
      </c>
      <c r="G151">
        <v>5.6208886864686463</v>
      </c>
      <c r="H151" s="2">
        <f t="shared" si="46"/>
        <v>1391</v>
      </c>
      <c r="I151" s="2">
        <f t="shared" si="47"/>
        <v>417300</v>
      </c>
      <c r="J151" s="2"/>
      <c r="K151" s="2">
        <f>$I151*G151*(1/1000000)</f>
        <v>2.3455968488633658</v>
      </c>
      <c r="N151">
        <f t="shared" si="24"/>
        <v>0.16361465346534645</v>
      </c>
      <c r="O151">
        <f t="shared" si="25"/>
        <v>4.9084396039603932</v>
      </c>
    </row>
    <row r="152" spans="1:15" hidden="1" outlineLevel="2" x14ac:dyDescent="0.25">
      <c r="A152" t="s">
        <v>162</v>
      </c>
      <c r="B152" t="s">
        <v>159</v>
      </c>
      <c r="C152">
        <v>90</v>
      </c>
      <c r="D152">
        <v>120</v>
      </c>
      <c r="E152">
        <v>0.10985460420032335</v>
      </c>
      <c r="F152">
        <v>0.32903029079159951</v>
      </c>
      <c r="G152">
        <v>11.444099596122783</v>
      </c>
      <c r="H152" s="2">
        <f t="shared" si="46"/>
        <v>1400</v>
      </c>
      <c r="I152" s="2">
        <f t="shared" si="47"/>
        <v>420000</v>
      </c>
      <c r="J152" s="2"/>
      <c r="K152" s="2">
        <f>$I152*G152*(1/1000000)</f>
        <v>4.8065218303715689</v>
      </c>
      <c r="N152">
        <f t="shared" ref="N152:N224" si="48">E152*(H152/1000)</f>
        <v>0.15379644588045269</v>
      </c>
      <c r="O152">
        <f t="shared" ref="O152:O224" si="49">N152*30</f>
        <v>4.6138933764135803</v>
      </c>
    </row>
    <row r="153" spans="1:15" hidden="1" outlineLevel="2" x14ac:dyDescent="0.25">
      <c r="A153" t="s">
        <v>163</v>
      </c>
      <c r="B153" t="s">
        <v>159</v>
      </c>
      <c r="C153">
        <v>120</v>
      </c>
      <c r="D153">
        <v>150</v>
      </c>
      <c r="E153">
        <v>0.12729402577118334</v>
      </c>
      <c r="F153">
        <v>0.60786841077704057</v>
      </c>
      <c r="G153">
        <v>16.96869493036575</v>
      </c>
      <c r="H153" s="2">
        <f t="shared" si="46"/>
        <v>0</v>
      </c>
      <c r="I153" s="2">
        <f t="shared" si="47"/>
        <v>0</v>
      </c>
      <c r="J153" s="2"/>
      <c r="K153" s="2">
        <f>$I153*G153*(1/1000000)</f>
        <v>0</v>
      </c>
      <c r="N153">
        <f t="shared" si="48"/>
        <v>0</v>
      </c>
      <c r="O153">
        <f t="shared" si="49"/>
        <v>0</v>
      </c>
    </row>
    <row r="154" spans="1:15" hidden="1" outlineLevel="2" x14ac:dyDescent="0.25">
      <c r="A154" t="s">
        <v>164</v>
      </c>
      <c r="B154" t="s">
        <v>159</v>
      </c>
      <c r="C154">
        <v>150</v>
      </c>
      <c r="D154">
        <v>190</v>
      </c>
      <c r="E154">
        <v>0.12485368708544656</v>
      </c>
      <c r="F154">
        <v>1.1403833398361296</v>
      </c>
      <c r="G154">
        <v>11.438959129925868</v>
      </c>
      <c r="H154" s="2">
        <f t="shared" si="46"/>
        <v>0</v>
      </c>
      <c r="I154" s="2">
        <f t="shared" si="47"/>
        <v>0</v>
      </c>
      <c r="J154" s="2"/>
      <c r="K154" s="2">
        <f>$I154*G154*(1/1000000)</f>
        <v>0</v>
      </c>
      <c r="N154">
        <f t="shared" si="48"/>
        <v>0</v>
      </c>
      <c r="O154">
        <f t="shared" si="49"/>
        <v>0</v>
      </c>
    </row>
    <row r="155" spans="1:15" outlineLevel="1" collapsed="1" x14ac:dyDescent="0.25">
      <c r="B155" s="46" t="s">
        <v>360</v>
      </c>
      <c r="H155" s="2"/>
      <c r="I155" s="2"/>
      <c r="J155" s="2"/>
      <c r="K155" s="2"/>
      <c r="O155">
        <f>SUBTOTAL(9,O149:O154)</f>
        <v>18.69179881083933</v>
      </c>
    </row>
    <row r="156" spans="1:15" hidden="1" outlineLevel="2" x14ac:dyDescent="0.25">
      <c r="A156" s="20" t="s">
        <v>277</v>
      </c>
      <c r="B156" s="20" t="s">
        <v>278</v>
      </c>
      <c r="C156" s="20">
        <v>0</v>
      </c>
      <c r="D156" s="20">
        <v>30</v>
      </c>
      <c r="E156" s="20">
        <v>3.9640305067010675E-2</v>
      </c>
      <c r="F156" s="20">
        <v>0.36217511197156843</v>
      </c>
      <c r="G156" s="20">
        <v>0.93223355193636415</v>
      </c>
      <c r="H156" s="2">
        <f t="shared" ref="H156:H161" si="50">IF(D156=10, 1417, IF(D156=20, 1417, IF(D156=30, 1417, IF(D156=60, 1341, IF(D156=90, 1391, IF(D156=120, 1400, 0))))))</f>
        <v>1417</v>
      </c>
      <c r="I156" s="2">
        <f t="shared" ref="I156:I161" si="51">0.3*1000*H156</f>
        <v>425100</v>
      </c>
      <c r="J156" s="2">
        <f>$I156*F156*(1/1000000)</f>
        <v>0.15396064009911375</v>
      </c>
      <c r="K156" s="2">
        <f>$I156*G156*(1/1000000)</f>
        <v>0.39629248292814839</v>
      </c>
      <c r="L156">
        <v>0.86630541926866467</v>
      </c>
      <c r="M156">
        <v>12</v>
      </c>
      <c r="N156">
        <f t="shared" si="48"/>
        <v>5.6170312279954129E-2</v>
      </c>
      <c r="O156">
        <f t="shared" si="49"/>
        <v>1.6851093683986238</v>
      </c>
    </row>
    <row r="157" spans="1:15" hidden="1" outlineLevel="2" x14ac:dyDescent="0.25">
      <c r="A157" t="s">
        <v>279</v>
      </c>
      <c r="B157" t="s">
        <v>278</v>
      </c>
      <c r="C157">
        <v>30</v>
      </c>
      <c r="D157">
        <v>60</v>
      </c>
      <c r="E157">
        <v>6.3039352469683896E-2</v>
      </c>
      <c r="F157">
        <v>0.17138067129751416</v>
      </c>
      <c r="G157">
        <v>0.33083536804597447</v>
      </c>
      <c r="H157" s="2">
        <f t="shared" si="50"/>
        <v>1341</v>
      </c>
      <c r="I157" s="2">
        <f t="shared" si="51"/>
        <v>402300</v>
      </c>
      <c r="J157" s="2"/>
      <c r="K157" s="2">
        <f>$I157*G157*(1/1000000)</f>
        <v>0.13309506856489553</v>
      </c>
      <c r="N157">
        <f t="shared" si="48"/>
        <v>8.4535771661846101E-2</v>
      </c>
      <c r="O157">
        <f t="shared" si="49"/>
        <v>2.5360731498553832</v>
      </c>
    </row>
    <row r="158" spans="1:15" hidden="1" outlineLevel="2" x14ac:dyDescent="0.25">
      <c r="A158" t="s">
        <v>280</v>
      </c>
      <c r="B158" t="s">
        <v>278</v>
      </c>
      <c r="C158">
        <v>60</v>
      </c>
      <c r="D158">
        <v>90</v>
      </c>
      <c r="E158">
        <v>6.370306711360553E-2</v>
      </c>
      <c r="F158">
        <v>0.13258857610664671</v>
      </c>
      <c r="G158">
        <v>0.26164145685044954</v>
      </c>
      <c r="H158" s="2">
        <f t="shared" si="50"/>
        <v>1391</v>
      </c>
      <c r="I158" s="2">
        <f t="shared" si="51"/>
        <v>417300</v>
      </c>
      <c r="J158" s="2"/>
      <c r="K158" s="2">
        <f>$I158*G158*(1/1000000)</f>
        <v>0.1091829799436926</v>
      </c>
      <c r="N158">
        <f t="shared" si="48"/>
        <v>8.8610966355025286E-2</v>
      </c>
      <c r="O158">
        <f t="shared" si="49"/>
        <v>2.6583289906507588</v>
      </c>
    </row>
    <row r="159" spans="1:15" hidden="1" outlineLevel="2" x14ac:dyDescent="0.25">
      <c r="A159" t="s">
        <v>281</v>
      </c>
      <c r="B159" t="s">
        <v>278</v>
      </c>
      <c r="C159">
        <v>90</v>
      </c>
      <c r="D159">
        <v>120</v>
      </c>
      <c r="E159">
        <v>5.5355059764265031E-2</v>
      </c>
      <c r="F159">
        <v>9.1339544812055959E-2</v>
      </c>
      <c r="G159">
        <v>0.17565297079241532</v>
      </c>
      <c r="H159" s="2">
        <f t="shared" si="50"/>
        <v>1400</v>
      </c>
      <c r="I159" s="2">
        <f t="shared" si="51"/>
        <v>420000</v>
      </c>
      <c r="J159" s="2"/>
      <c r="K159" s="2">
        <f>$I159*G159*(1/1000000)</f>
        <v>7.3774247732814421E-2</v>
      </c>
      <c r="N159">
        <f t="shared" si="48"/>
        <v>7.7497083669971045E-2</v>
      </c>
      <c r="O159">
        <f t="shared" si="49"/>
        <v>2.3249125100991312</v>
      </c>
    </row>
    <row r="160" spans="1:15" hidden="1" outlineLevel="2" x14ac:dyDescent="0.25">
      <c r="A160" t="s">
        <v>282</v>
      </c>
      <c r="B160" t="s">
        <v>278</v>
      </c>
      <c r="C160">
        <v>120</v>
      </c>
      <c r="D160">
        <v>150</v>
      </c>
      <c r="E160">
        <v>5.6981394923992179E-2</v>
      </c>
      <c r="F160">
        <v>0.40953371620809553</v>
      </c>
      <c r="G160">
        <v>1.2537016021983309</v>
      </c>
      <c r="H160" s="2">
        <f t="shared" si="50"/>
        <v>0</v>
      </c>
      <c r="I160" s="2">
        <f t="shared" si="51"/>
        <v>0</v>
      </c>
      <c r="J160" s="2"/>
      <c r="K160" s="2">
        <f>$I160*G160*(1/1000000)</f>
        <v>0</v>
      </c>
      <c r="N160">
        <f t="shared" si="48"/>
        <v>0</v>
      </c>
      <c r="O160">
        <f t="shared" si="49"/>
        <v>0</v>
      </c>
    </row>
    <row r="161" spans="1:15" hidden="1" outlineLevel="2" x14ac:dyDescent="0.25">
      <c r="A161" t="s">
        <v>283</v>
      </c>
      <c r="B161" t="s">
        <v>278</v>
      </c>
      <c r="C161">
        <v>150</v>
      </c>
      <c r="D161">
        <v>190</v>
      </c>
      <c r="E161">
        <v>8.1295908135662842E-2</v>
      </c>
      <c r="F161">
        <v>0.41302017385752449</v>
      </c>
      <c r="G161">
        <v>4.3225241096081382</v>
      </c>
      <c r="H161" s="2">
        <f t="shared" si="50"/>
        <v>0</v>
      </c>
      <c r="I161" s="2">
        <f t="shared" si="51"/>
        <v>0</v>
      </c>
      <c r="J161" s="2"/>
      <c r="K161" s="2">
        <f>$I161*G161*(1/1000000)</f>
        <v>0</v>
      </c>
      <c r="N161">
        <f t="shared" si="48"/>
        <v>0</v>
      </c>
      <c r="O161">
        <f t="shared" si="49"/>
        <v>0</v>
      </c>
    </row>
    <row r="162" spans="1:15" outlineLevel="1" collapsed="1" x14ac:dyDescent="0.25">
      <c r="B162" s="46" t="s">
        <v>361</v>
      </c>
      <c r="H162" s="2"/>
      <c r="I162" s="2"/>
      <c r="J162" s="2"/>
      <c r="K162" s="2"/>
      <c r="O162">
        <f>SUBTOTAL(9,O156:O161)</f>
        <v>9.2044240190038984</v>
      </c>
    </row>
    <row r="163" spans="1:15" hidden="1" outlineLevel="2" x14ac:dyDescent="0.25">
      <c r="A163" s="20" t="s">
        <v>165</v>
      </c>
      <c r="B163" s="20" t="s">
        <v>166</v>
      </c>
      <c r="C163" s="20">
        <v>0</v>
      </c>
      <c r="D163" s="20">
        <v>30</v>
      </c>
      <c r="E163" s="20">
        <v>0.10349907918968673</v>
      </c>
      <c r="F163" s="20">
        <v>0.34226278698588092</v>
      </c>
      <c r="G163" s="20">
        <v>8.120748790669122</v>
      </c>
      <c r="H163" s="2">
        <f t="shared" ref="H163:H168" si="52">IF(D163=10, 1417, IF(D163=20, 1417, IF(D163=30, 1417, IF(D163=60, 1341, IF(D163=90, 1391, IF(D163=120, 1400, 0))))))</f>
        <v>1417</v>
      </c>
      <c r="I163" s="2">
        <f t="shared" ref="I163:I168" si="53">0.3*1000*H163</f>
        <v>425100</v>
      </c>
      <c r="J163" s="2">
        <f>$I163*F163*(1/1000000)</f>
        <v>0.14549591074769797</v>
      </c>
      <c r="K163" s="2">
        <f>$I163*G163*(1/1000000)</f>
        <v>3.4521303109134434</v>
      </c>
      <c r="L163">
        <v>25.184038823827713</v>
      </c>
      <c r="M163">
        <v>28</v>
      </c>
      <c r="N163">
        <f t="shared" si="48"/>
        <v>0.14665819521178611</v>
      </c>
      <c r="O163">
        <f t="shared" si="49"/>
        <v>4.399745856353583</v>
      </c>
    </row>
    <row r="164" spans="1:15" hidden="1" outlineLevel="2" x14ac:dyDescent="0.25">
      <c r="A164" t="s">
        <v>167</v>
      </c>
      <c r="B164" t="s">
        <v>166</v>
      </c>
      <c r="C164">
        <v>30</v>
      </c>
      <c r="D164">
        <v>60</v>
      </c>
      <c r="E164">
        <v>0.11757575757575742</v>
      </c>
      <c r="F164">
        <v>6.0631595959595955E-2</v>
      </c>
      <c r="G164">
        <v>8.1031502222222223</v>
      </c>
      <c r="H164" s="2">
        <f t="shared" si="52"/>
        <v>1341</v>
      </c>
      <c r="I164" s="2">
        <f t="shared" si="53"/>
        <v>402300</v>
      </c>
      <c r="J164" s="2"/>
      <c r="K164" s="2">
        <f>$I164*G164*(1/1000000)</f>
        <v>3.2598973343999997</v>
      </c>
      <c r="N164">
        <f t="shared" si="48"/>
        <v>0.1576690909090907</v>
      </c>
      <c r="O164">
        <f t="shared" si="49"/>
        <v>4.730072727272721</v>
      </c>
    </row>
    <row r="165" spans="1:15" hidden="1" outlineLevel="2" x14ac:dyDescent="0.25">
      <c r="A165" t="s">
        <v>168</v>
      </c>
      <c r="B165" t="s">
        <v>166</v>
      </c>
      <c r="C165">
        <v>60</v>
      </c>
      <c r="D165">
        <v>90</v>
      </c>
      <c r="E165">
        <v>0.10670978172999193</v>
      </c>
      <c r="F165">
        <v>0.20098682295877121</v>
      </c>
      <c r="G165">
        <v>8.5268423740231754</v>
      </c>
      <c r="H165" s="2">
        <f t="shared" si="52"/>
        <v>1391</v>
      </c>
      <c r="I165" s="2">
        <f t="shared" si="53"/>
        <v>417300</v>
      </c>
      <c r="J165" s="2"/>
      <c r="K165" s="2">
        <f>$I165*G165*(1/1000000)</f>
        <v>3.5582513226798711</v>
      </c>
      <c r="N165">
        <f t="shared" si="48"/>
        <v>0.14843330638641877</v>
      </c>
      <c r="O165">
        <f t="shared" si="49"/>
        <v>4.4529991915925633</v>
      </c>
    </row>
    <row r="166" spans="1:15" hidden="1" outlineLevel="2" x14ac:dyDescent="0.25">
      <c r="A166" t="s">
        <v>169</v>
      </c>
      <c r="B166" t="s">
        <v>166</v>
      </c>
      <c r="C166">
        <v>90</v>
      </c>
      <c r="D166">
        <v>120</v>
      </c>
      <c r="E166">
        <v>9.2898431048720073E-2</v>
      </c>
      <c r="F166">
        <v>0.26021194605009629</v>
      </c>
      <c r="G166">
        <v>35.162533202587383</v>
      </c>
      <c r="H166" s="2">
        <f t="shared" si="52"/>
        <v>1400</v>
      </c>
      <c r="I166" s="2">
        <f t="shared" si="53"/>
        <v>420000</v>
      </c>
      <c r="J166" s="2"/>
      <c r="K166" s="2">
        <f>$I166*G166*(1/1000000)</f>
        <v>14.7682639450867</v>
      </c>
      <c r="N166">
        <f t="shared" si="48"/>
        <v>0.13005780346820808</v>
      </c>
      <c r="O166">
        <f t="shared" si="49"/>
        <v>3.9017341040462425</v>
      </c>
    </row>
    <row r="167" spans="1:15" hidden="1" outlineLevel="2" x14ac:dyDescent="0.25">
      <c r="A167" t="s">
        <v>170</v>
      </c>
      <c r="B167" t="s">
        <v>166</v>
      </c>
      <c r="C167">
        <v>120</v>
      </c>
      <c r="D167">
        <v>150</v>
      </c>
      <c r="E167">
        <v>0.11093439363817095</v>
      </c>
      <c r="F167">
        <v>0.76311225977468522</v>
      </c>
      <c r="G167">
        <v>18.188140834990058</v>
      </c>
      <c r="H167" s="2">
        <f t="shared" si="52"/>
        <v>0</v>
      </c>
      <c r="I167" s="2">
        <f t="shared" si="53"/>
        <v>0</v>
      </c>
      <c r="J167" s="2"/>
      <c r="K167" s="2">
        <f>$I167*G167*(1/1000000)</f>
        <v>0</v>
      </c>
      <c r="N167">
        <f t="shared" si="48"/>
        <v>0</v>
      </c>
      <c r="O167">
        <f t="shared" si="49"/>
        <v>0</v>
      </c>
    </row>
    <row r="168" spans="1:15" hidden="1" outlineLevel="2" x14ac:dyDescent="0.25">
      <c r="A168" t="s">
        <v>171</v>
      </c>
      <c r="B168" t="s">
        <v>166</v>
      </c>
      <c r="C168">
        <v>150</v>
      </c>
      <c r="D168">
        <v>190</v>
      </c>
      <c r="E168">
        <v>0.1031050955414014</v>
      </c>
      <c r="F168">
        <v>0.99156840498938448</v>
      </c>
      <c r="G168">
        <v>8.4461890724522313</v>
      </c>
      <c r="H168" s="2">
        <f t="shared" si="52"/>
        <v>0</v>
      </c>
      <c r="I168" s="2">
        <f t="shared" si="53"/>
        <v>0</v>
      </c>
      <c r="J168" s="2"/>
      <c r="K168" s="2">
        <f>$I168*G168*(1/1000000)</f>
        <v>0</v>
      </c>
      <c r="N168">
        <f t="shared" si="48"/>
        <v>0</v>
      </c>
      <c r="O168">
        <f t="shared" si="49"/>
        <v>0</v>
      </c>
    </row>
    <row r="169" spans="1:15" outlineLevel="1" collapsed="1" x14ac:dyDescent="0.25">
      <c r="B169" s="46" t="s">
        <v>362</v>
      </c>
      <c r="H169" s="2"/>
      <c r="I169" s="2"/>
      <c r="J169" s="2"/>
      <c r="K169" s="2"/>
      <c r="O169">
        <f>SUBTOTAL(9,O163:O168)</f>
        <v>17.484551879265108</v>
      </c>
    </row>
    <row r="170" spans="1:15" hidden="1" outlineLevel="2" x14ac:dyDescent="0.25">
      <c r="A170" s="20" t="s">
        <v>284</v>
      </c>
      <c r="B170" s="20" t="s">
        <v>285</v>
      </c>
      <c r="C170" s="20">
        <v>0</v>
      </c>
      <c r="D170" s="20">
        <v>30</v>
      </c>
      <c r="E170" s="20">
        <v>4.2166447122815795E-2</v>
      </c>
      <c r="F170" s="20">
        <v>0.50492062498006185</v>
      </c>
      <c r="G170" s="20">
        <v>1.3851085280173392</v>
      </c>
      <c r="H170" s="2">
        <f t="shared" ref="H170:H175" si="54">IF(D170=10, 1417, IF(D170=20, 1417, IF(D170=30, 1417, IF(D170=60, 1341, IF(D170=90, 1391, IF(D170=120, 1400, 0))))))</f>
        <v>1417</v>
      </c>
      <c r="I170" s="2">
        <f t="shared" ref="I170:I175" si="55">0.3*1000*H170</f>
        <v>425100</v>
      </c>
      <c r="J170" s="2">
        <f>$I170*F170*(1/1000000)</f>
        <v>0.2146417576790243</v>
      </c>
      <c r="K170" s="2">
        <f>$I170*G170*(1/1000000)</f>
        <v>0.58880963526017083</v>
      </c>
      <c r="L170">
        <v>1.2054590805015177</v>
      </c>
      <c r="M170">
        <v>13</v>
      </c>
      <c r="N170">
        <f t="shared" si="48"/>
        <v>5.9749855573029982E-2</v>
      </c>
      <c r="O170">
        <f t="shared" si="49"/>
        <v>1.7924956671908994</v>
      </c>
    </row>
    <row r="171" spans="1:15" hidden="1" outlineLevel="2" x14ac:dyDescent="0.25">
      <c r="A171" t="s">
        <v>286</v>
      </c>
      <c r="B171" t="s">
        <v>285</v>
      </c>
      <c r="C171">
        <v>30</v>
      </c>
      <c r="D171">
        <v>60</v>
      </c>
      <c r="E171">
        <v>6.1164323867228643E-2</v>
      </c>
      <c r="F171">
        <v>0</v>
      </c>
      <c r="G171">
        <v>0.47940373167102701</v>
      </c>
      <c r="H171" s="2">
        <f t="shared" si="54"/>
        <v>1341</v>
      </c>
      <c r="I171" s="2">
        <f t="shared" si="55"/>
        <v>402300</v>
      </c>
      <c r="J171" s="2"/>
      <c r="K171" s="2">
        <f>$I171*G171*(1/1000000)</f>
        <v>0.19286412125125416</v>
      </c>
      <c r="N171">
        <f t="shared" si="48"/>
        <v>8.2021358305953612E-2</v>
      </c>
      <c r="O171">
        <f t="shared" si="49"/>
        <v>2.4606407491786082</v>
      </c>
    </row>
    <row r="172" spans="1:15" hidden="1" outlineLevel="2" x14ac:dyDescent="0.25">
      <c r="A172" t="s">
        <v>287</v>
      </c>
      <c r="B172" t="s">
        <v>285</v>
      </c>
      <c r="C172">
        <v>60</v>
      </c>
      <c r="D172">
        <v>90</v>
      </c>
      <c r="E172">
        <v>6.0159046337175059E-2</v>
      </c>
      <c r="F172">
        <v>4.765756040616876E-2</v>
      </c>
      <c r="G172">
        <v>0.26388167706378629</v>
      </c>
      <c r="H172" s="2">
        <f t="shared" si="54"/>
        <v>1391</v>
      </c>
      <c r="I172" s="2">
        <f t="shared" si="55"/>
        <v>417300</v>
      </c>
      <c r="J172" s="2"/>
      <c r="K172" s="2">
        <f>$I172*G172*(1/1000000)</f>
        <v>0.11011782383871802</v>
      </c>
      <c r="N172">
        <f t="shared" si="48"/>
        <v>8.3681233455010509E-2</v>
      </c>
      <c r="O172">
        <f t="shared" si="49"/>
        <v>2.5104370036503152</v>
      </c>
    </row>
    <row r="173" spans="1:15" hidden="1" outlineLevel="2" x14ac:dyDescent="0.25">
      <c r="A173" t="s">
        <v>288</v>
      </c>
      <c r="B173" t="s">
        <v>285</v>
      </c>
      <c r="C173">
        <v>90</v>
      </c>
      <c r="D173">
        <v>120</v>
      </c>
      <c r="E173">
        <v>5.6268418115459171E-2</v>
      </c>
      <c r="F173">
        <v>8.6055890416691774E-2</v>
      </c>
      <c r="G173">
        <v>0.23577557731511981</v>
      </c>
      <c r="H173" s="2">
        <f t="shared" si="54"/>
        <v>1400</v>
      </c>
      <c r="I173" s="2">
        <f t="shared" si="55"/>
        <v>420000</v>
      </c>
      <c r="J173" s="2"/>
      <c r="K173" s="2">
        <f>$I173*G173*(1/1000000)</f>
        <v>9.9025742472350312E-2</v>
      </c>
      <c r="N173">
        <f t="shared" si="48"/>
        <v>7.8775785361642828E-2</v>
      </c>
      <c r="O173">
        <f t="shared" si="49"/>
        <v>2.3632735608492847</v>
      </c>
    </row>
    <row r="174" spans="1:15" hidden="1" outlineLevel="2" x14ac:dyDescent="0.25">
      <c r="A174" t="s">
        <v>289</v>
      </c>
      <c r="B174" t="s">
        <v>285</v>
      </c>
      <c r="C174">
        <v>120</v>
      </c>
      <c r="D174">
        <v>150</v>
      </c>
      <c r="E174">
        <v>5.589248792571902E-2</v>
      </c>
      <c r="F174">
        <v>0.39751981357227706</v>
      </c>
      <c r="G174">
        <v>4.7750801969197001</v>
      </c>
      <c r="H174" s="2">
        <f t="shared" si="54"/>
        <v>0</v>
      </c>
      <c r="I174" s="2">
        <f t="shared" si="55"/>
        <v>0</v>
      </c>
      <c r="J174" s="2"/>
      <c r="K174" s="2">
        <f>$I174*G174*(1/1000000)</f>
        <v>0</v>
      </c>
      <c r="N174">
        <f t="shared" si="48"/>
        <v>0</v>
      </c>
      <c r="O174">
        <f t="shared" si="49"/>
        <v>0</v>
      </c>
    </row>
    <row r="175" spans="1:15" hidden="1" outlineLevel="2" x14ac:dyDescent="0.25">
      <c r="A175" t="s">
        <v>290</v>
      </c>
      <c r="B175" t="s">
        <v>285</v>
      </c>
      <c r="C175">
        <v>150</v>
      </c>
      <c r="D175">
        <v>190</v>
      </c>
      <c r="E175">
        <v>7.176466655983825E-2</v>
      </c>
      <c r="F175">
        <v>0.19831569490530229</v>
      </c>
      <c r="G175">
        <v>6.3293112055932506</v>
      </c>
      <c r="H175" s="2">
        <f t="shared" si="54"/>
        <v>0</v>
      </c>
      <c r="I175" s="2">
        <f t="shared" si="55"/>
        <v>0</v>
      </c>
      <c r="J175" s="2"/>
      <c r="K175" s="2">
        <f>$I175*G175*(1/1000000)</f>
        <v>0</v>
      </c>
      <c r="N175">
        <f t="shared" si="48"/>
        <v>0</v>
      </c>
      <c r="O175">
        <f t="shared" si="49"/>
        <v>0</v>
      </c>
    </row>
    <row r="176" spans="1:15" outlineLevel="1" collapsed="1" x14ac:dyDescent="0.25">
      <c r="B176" s="46" t="s">
        <v>363</v>
      </c>
      <c r="H176" s="2"/>
      <c r="I176" s="2"/>
      <c r="J176" s="2"/>
      <c r="K176" s="2"/>
      <c r="O176">
        <f>SUBTOTAL(9,O170:O175)</f>
        <v>9.1268469808691073</v>
      </c>
    </row>
    <row r="177" spans="1:15" hidden="1" outlineLevel="2" x14ac:dyDescent="0.25">
      <c r="A177" s="20" t="s">
        <v>172</v>
      </c>
      <c r="B177" s="20" t="s">
        <v>173</v>
      </c>
      <c r="C177" s="20">
        <v>0</v>
      </c>
      <c r="D177" s="20">
        <v>30</v>
      </c>
      <c r="E177" s="20">
        <v>9.5313115399763768E-2</v>
      </c>
      <c r="F177" s="20">
        <v>3.5502477353288704</v>
      </c>
      <c r="G177" s="20">
        <v>8.7931529539188666</v>
      </c>
      <c r="H177" s="2">
        <f t="shared" ref="H177:H182" si="56">IF(D177=10, 1417, IF(D177=20, 1417, IF(D177=30, 1417, IF(D177=60, 1341, IF(D177=90, 1391, IF(D177=120, 1400, 0))))))</f>
        <v>1417</v>
      </c>
      <c r="I177" s="2">
        <f t="shared" ref="I177:I182" si="57">0.3*1000*H177</f>
        <v>425100</v>
      </c>
      <c r="J177" s="2">
        <f>$I177*F177*(1/1000000)</f>
        <v>1.5092103122883027</v>
      </c>
      <c r="K177" s="2">
        <f>$I177*G177*(1/1000000)</f>
        <v>3.7379693207109099</v>
      </c>
      <c r="L177">
        <v>12.439636570941898</v>
      </c>
      <c r="M177">
        <v>29</v>
      </c>
      <c r="N177">
        <f t="shared" si="48"/>
        <v>0.13505868452146527</v>
      </c>
      <c r="O177">
        <f t="shared" si="49"/>
        <v>4.0517605356439583</v>
      </c>
    </row>
    <row r="178" spans="1:15" hidden="1" outlineLevel="2" x14ac:dyDescent="0.25">
      <c r="A178" t="s">
        <v>174</v>
      </c>
      <c r="B178" t="s">
        <v>173</v>
      </c>
      <c r="C178">
        <v>30</v>
      </c>
      <c r="D178">
        <v>60</v>
      </c>
      <c r="E178">
        <v>0.11115414407436086</v>
      </c>
      <c r="F178">
        <v>0.12421323263619931</v>
      </c>
      <c r="G178">
        <v>4.1118372773044145</v>
      </c>
      <c r="H178" s="2">
        <f t="shared" si="56"/>
        <v>1341</v>
      </c>
      <c r="I178" s="2">
        <f t="shared" si="57"/>
        <v>402300</v>
      </c>
      <c r="J178" s="2"/>
      <c r="K178" s="2">
        <f>$I178*G178*(1/1000000)</f>
        <v>1.6541921366595658</v>
      </c>
      <c r="N178">
        <f t="shared" si="48"/>
        <v>0.14905770720371792</v>
      </c>
      <c r="O178">
        <f t="shared" si="49"/>
        <v>4.4717312161115377</v>
      </c>
    </row>
    <row r="179" spans="1:15" hidden="1" outlineLevel="2" x14ac:dyDescent="0.25">
      <c r="A179" t="s">
        <v>175</v>
      </c>
      <c r="B179" t="s">
        <v>173</v>
      </c>
      <c r="C179">
        <v>60</v>
      </c>
      <c r="D179">
        <v>90</v>
      </c>
      <c r="E179">
        <v>0.11480214948705428</v>
      </c>
      <c r="F179">
        <v>0.25512587526461489</v>
      </c>
      <c r="G179">
        <v>5.9845105031753798</v>
      </c>
      <c r="H179" s="2">
        <f t="shared" si="56"/>
        <v>1391</v>
      </c>
      <c r="I179" s="2">
        <f t="shared" si="57"/>
        <v>417300</v>
      </c>
      <c r="J179" s="2"/>
      <c r="K179" s="2">
        <f>$I179*G179*(1/1000000)</f>
        <v>2.4973362329750861</v>
      </c>
      <c r="N179">
        <f t="shared" si="48"/>
        <v>0.15968978993649249</v>
      </c>
      <c r="O179">
        <f t="shared" si="49"/>
        <v>4.790693698094775</v>
      </c>
    </row>
    <row r="180" spans="1:15" hidden="1" outlineLevel="2" x14ac:dyDescent="0.25">
      <c r="A180" t="s">
        <v>176</v>
      </c>
      <c r="B180" t="s">
        <v>173</v>
      </c>
      <c r="C180">
        <v>90</v>
      </c>
      <c r="D180">
        <v>120</v>
      </c>
      <c r="E180">
        <v>9.9222510181414272E-2</v>
      </c>
      <c r="F180">
        <v>0.54280069110206108</v>
      </c>
      <c r="G180">
        <v>7.2403061150191306</v>
      </c>
      <c r="H180" s="2">
        <f t="shared" si="56"/>
        <v>1400</v>
      </c>
      <c r="I180" s="2">
        <f t="shared" si="57"/>
        <v>420000</v>
      </c>
      <c r="J180" s="2"/>
      <c r="K180" s="2">
        <f>$I180*G180*(1/1000000)</f>
        <v>3.0409285683080349</v>
      </c>
      <c r="N180">
        <f t="shared" si="48"/>
        <v>0.13891151425397996</v>
      </c>
      <c r="O180">
        <f t="shared" si="49"/>
        <v>4.1673454276193986</v>
      </c>
    </row>
    <row r="181" spans="1:15" hidden="1" outlineLevel="2" x14ac:dyDescent="0.25">
      <c r="A181" t="s">
        <v>177</v>
      </c>
      <c r="B181" t="s">
        <v>173</v>
      </c>
      <c r="C181">
        <v>120</v>
      </c>
      <c r="D181">
        <v>150</v>
      </c>
      <c r="E181">
        <v>0.11364545818327346</v>
      </c>
      <c r="F181">
        <v>3.4417764439108987</v>
      </c>
      <c r="G181">
        <v>11.824213465386158</v>
      </c>
      <c r="H181" s="2">
        <f t="shared" si="56"/>
        <v>0</v>
      </c>
      <c r="I181" s="2">
        <f t="shared" si="57"/>
        <v>0</v>
      </c>
      <c r="J181" s="2"/>
      <c r="K181" s="2">
        <f>$I181*G181*(1/1000000)</f>
        <v>0</v>
      </c>
      <c r="N181">
        <f t="shared" si="48"/>
        <v>0</v>
      </c>
      <c r="O181">
        <f t="shared" si="49"/>
        <v>0</v>
      </c>
    </row>
    <row r="182" spans="1:15" hidden="1" outlineLevel="2" x14ac:dyDescent="0.25">
      <c r="A182" t="s">
        <v>178</v>
      </c>
      <c r="B182" t="s">
        <v>173</v>
      </c>
      <c r="C182">
        <v>150</v>
      </c>
      <c r="D182">
        <v>190</v>
      </c>
      <c r="E182">
        <v>0.12164865946378547</v>
      </c>
      <c r="F182">
        <v>1.3810132052821129</v>
      </c>
      <c r="G182">
        <v>6.2207931639322416</v>
      </c>
      <c r="H182" s="2">
        <f t="shared" si="56"/>
        <v>0</v>
      </c>
      <c r="I182" s="2">
        <f t="shared" si="57"/>
        <v>0</v>
      </c>
      <c r="J182" s="2"/>
      <c r="K182" s="2">
        <f>$I182*G182*(1/1000000)</f>
        <v>0</v>
      </c>
      <c r="N182">
        <f t="shared" si="48"/>
        <v>0</v>
      </c>
      <c r="O182">
        <f t="shared" si="49"/>
        <v>0</v>
      </c>
    </row>
    <row r="183" spans="1:15" outlineLevel="1" collapsed="1" x14ac:dyDescent="0.25">
      <c r="B183" s="46" t="s">
        <v>364</v>
      </c>
      <c r="H183" s="2"/>
      <c r="I183" s="2"/>
      <c r="J183" s="2"/>
      <c r="K183" s="2"/>
      <c r="O183">
        <f>SUBTOTAL(9,O177:O182)</f>
        <v>17.48153087746967</v>
      </c>
    </row>
    <row r="184" spans="1:15" hidden="1" outlineLevel="2" x14ac:dyDescent="0.25">
      <c r="A184" s="20" t="s">
        <v>291</v>
      </c>
      <c r="B184" s="20" t="s">
        <v>292</v>
      </c>
      <c r="C184" s="20">
        <v>0</v>
      </c>
      <c r="D184" s="20">
        <v>30</v>
      </c>
      <c r="E184" s="20">
        <v>4.2463362215910273E-2</v>
      </c>
      <c r="F184" s="20">
        <v>0.38500344767689887</v>
      </c>
      <c r="G184" s="20">
        <v>0.54498798843452911</v>
      </c>
      <c r="H184" s="2">
        <f t="shared" ref="H184:H189" si="58">IF(D184=10, 1417, IF(D184=20, 1417, IF(D184=30, 1417, IF(D184=60, 1341, IF(D184=90, 1391, IF(D184=120, 1400, 0))))))</f>
        <v>1417</v>
      </c>
      <c r="I184" s="2">
        <f t="shared" ref="I184:I189" si="59">0.3*1000*H184</f>
        <v>425100</v>
      </c>
      <c r="J184" s="2">
        <f>$I184*F184*(1/1000000)</f>
        <v>0.1636649656074497</v>
      </c>
      <c r="K184" s="2">
        <f>$I184*G184*(1/1000000)</f>
        <v>0.23167439388351832</v>
      </c>
      <c r="L184">
        <v>0.71084855189204099</v>
      </c>
      <c r="M184">
        <v>14</v>
      </c>
      <c r="N184">
        <f t="shared" si="48"/>
        <v>6.0170584259944856E-2</v>
      </c>
      <c r="O184">
        <f t="shared" si="49"/>
        <v>1.8051175277983458</v>
      </c>
    </row>
    <row r="185" spans="1:15" hidden="1" outlineLevel="2" x14ac:dyDescent="0.25">
      <c r="A185" t="s">
        <v>293</v>
      </c>
      <c r="B185" t="s">
        <v>292</v>
      </c>
      <c r="C185">
        <v>30</v>
      </c>
      <c r="D185">
        <v>60</v>
      </c>
      <c r="E185">
        <v>6.3427013128449491E-2</v>
      </c>
      <c r="F185">
        <v>9.064667630292203E-2</v>
      </c>
      <c r="G185">
        <v>0.27282438672635556</v>
      </c>
      <c r="H185" s="2">
        <f t="shared" si="58"/>
        <v>1341</v>
      </c>
      <c r="I185" s="2">
        <f t="shared" si="59"/>
        <v>402300</v>
      </c>
      <c r="J185" s="2"/>
      <c r="K185" s="2">
        <f>$I185*G185*(1/1000000)</f>
        <v>0.10975725078001283</v>
      </c>
      <c r="N185">
        <f t="shared" si="48"/>
        <v>8.5055624605250763E-2</v>
      </c>
      <c r="O185">
        <f t="shared" si="49"/>
        <v>2.5516687381575229</v>
      </c>
    </row>
    <row r="186" spans="1:15" hidden="1" outlineLevel="2" x14ac:dyDescent="0.25">
      <c r="A186" t="s">
        <v>294</v>
      </c>
      <c r="B186" t="s">
        <v>292</v>
      </c>
      <c r="C186">
        <v>60</v>
      </c>
      <c r="D186">
        <v>90</v>
      </c>
      <c r="E186">
        <v>6.2784532982321395E-2</v>
      </c>
      <c r="F186">
        <v>0.18014429874802257</v>
      </c>
      <c r="G186">
        <v>0.25034759164247256</v>
      </c>
      <c r="H186" s="2">
        <f t="shared" si="58"/>
        <v>1391</v>
      </c>
      <c r="I186" s="2">
        <f t="shared" si="59"/>
        <v>417300</v>
      </c>
      <c r="J186" s="2"/>
      <c r="K186" s="2">
        <f>$I186*G186*(1/1000000)</f>
        <v>0.10447004999240379</v>
      </c>
      <c r="N186">
        <f t="shared" si="48"/>
        <v>8.7333285378409065E-2</v>
      </c>
      <c r="O186">
        <f t="shared" si="49"/>
        <v>2.619998561352272</v>
      </c>
    </row>
    <row r="187" spans="1:15" hidden="1" outlineLevel="2" x14ac:dyDescent="0.25">
      <c r="A187" t="s">
        <v>295</v>
      </c>
      <c r="B187" t="s">
        <v>292</v>
      </c>
      <c r="C187">
        <v>90</v>
      </c>
      <c r="D187">
        <v>120</v>
      </c>
      <c r="E187">
        <v>5.0861882709252237E-2</v>
      </c>
      <c r="F187">
        <v>0.15159082296041992</v>
      </c>
      <c r="G187">
        <v>0.24114736102061035</v>
      </c>
      <c r="H187" s="2">
        <f t="shared" si="58"/>
        <v>1400</v>
      </c>
      <c r="I187" s="2">
        <f t="shared" si="59"/>
        <v>420000</v>
      </c>
      <c r="J187" s="2"/>
      <c r="K187" s="2">
        <f>$I187*G187*(1/1000000)</f>
        <v>0.10128189162865635</v>
      </c>
      <c r="N187">
        <f t="shared" si="48"/>
        <v>7.1206635792953124E-2</v>
      </c>
      <c r="O187">
        <f t="shared" si="49"/>
        <v>2.1361990737885939</v>
      </c>
    </row>
    <row r="188" spans="1:15" hidden="1" outlineLevel="2" x14ac:dyDescent="0.25">
      <c r="A188" t="s">
        <v>296</v>
      </c>
      <c r="B188" t="s">
        <v>292</v>
      </c>
      <c r="C188">
        <v>120</v>
      </c>
      <c r="D188">
        <v>150</v>
      </c>
      <c r="E188">
        <v>6.2111101389142193E-2</v>
      </c>
      <c r="F188">
        <v>0.16085522518972822</v>
      </c>
      <c r="G188">
        <v>0.44179796009410205</v>
      </c>
      <c r="H188" s="2">
        <f t="shared" si="58"/>
        <v>0</v>
      </c>
      <c r="I188" s="2">
        <f t="shared" si="59"/>
        <v>0</v>
      </c>
      <c r="J188" s="2"/>
      <c r="K188" s="2">
        <f>$I188*G188*(1/1000000)</f>
        <v>0</v>
      </c>
      <c r="N188">
        <f t="shared" si="48"/>
        <v>0</v>
      </c>
      <c r="O188">
        <f t="shared" si="49"/>
        <v>0</v>
      </c>
    </row>
    <row r="189" spans="1:15" hidden="1" outlineLevel="2" x14ac:dyDescent="0.25">
      <c r="A189" t="s">
        <v>297</v>
      </c>
      <c r="B189" t="s">
        <v>292</v>
      </c>
      <c r="C189">
        <v>150</v>
      </c>
      <c r="D189">
        <v>190</v>
      </c>
      <c r="E189">
        <v>8.9614698565268963E-2</v>
      </c>
      <c r="F189">
        <v>0.344345572624702</v>
      </c>
      <c r="G189">
        <v>1.7066570356744182</v>
      </c>
      <c r="H189" s="2">
        <f t="shared" si="58"/>
        <v>0</v>
      </c>
      <c r="I189" s="2">
        <f t="shared" si="59"/>
        <v>0</v>
      </c>
      <c r="J189" s="2"/>
      <c r="K189" s="2">
        <f>$I189*G189*(1/1000000)</f>
        <v>0</v>
      </c>
      <c r="N189">
        <f t="shared" si="48"/>
        <v>0</v>
      </c>
      <c r="O189">
        <f t="shared" si="49"/>
        <v>0</v>
      </c>
    </row>
    <row r="190" spans="1:15" outlineLevel="1" collapsed="1" x14ac:dyDescent="0.25">
      <c r="B190" s="46" t="s">
        <v>365</v>
      </c>
      <c r="H190" s="2"/>
      <c r="I190" s="2"/>
      <c r="J190" s="2"/>
      <c r="K190" s="2"/>
      <c r="O190">
        <f>SUBTOTAL(9,O184:O189)</f>
        <v>9.1129839010967348</v>
      </c>
    </row>
    <row r="191" spans="1:15" hidden="1" outlineLevel="2" x14ac:dyDescent="0.25">
      <c r="A191" s="20" t="s">
        <v>179</v>
      </c>
      <c r="B191" s="20" t="s">
        <v>180</v>
      </c>
      <c r="C191" s="20">
        <v>0</v>
      </c>
      <c r="D191" s="20">
        <v>30</v>
      </c>
      <c r="E191" s="20">
        <v>8.4651898734177236E-2</v>
      </c>
      <c r="F191" s="20">
        <v>17.54137262658228</v>
      </c>
      <c r="G191" s="20">
        <v>21.396330973101268</v>
      </c>
      <c r="H191" s="2">
        <f t="shared" ref="H191:H196" si="60">IF(D191=10, 1417, IF(D191=20, 1417, IF(D191=30, 1417, IF(D191=60, 1341, IF(D191=90, 1391, IF(D191=120, 1400, 0))))))</f>
        <v>1417</v>
      </c>
      <c r="I191" s="2">
        <f t="shared" ref="I191:I196" si="61">0.3*1000*H191</f>
        <v>425100</v>
      </c>
      <c r="J191" s="2">
        <f>$I191*F191*(1/1000000)</f>
        <v>7.4568375035601271</v>
      </c>
      <c r="K191" s="2">
        <f>$I191*G191*(1/1000000)</f>
        <v>9.0955802966653483</v>
      </c>
      <c r="L191">
        <v>21.25223425469138</v>
      </c>
      <c r="M191">
        <v>30</v>
      </c>
      <c r="N191">
        <f t="shared" si="48"/>
        <v>0.11995174050632915</v>
      </c>
      <c r="O191">
        <f t="shared" si="49"/>
        <v>3.5985522151898746</v>
      </c>
    </row>
    <row r="192" spans="1:15" hidden="1" outlineLevel="2" x14ac:dyDescent="0.25">
      <c r="A192" t="s">
        <v>181</v>
      </c>
      <c r="B192" t="s">
        <v>180</v>
      </c>
      <c r="C192">
        <v>30</v>
      </c>
      <c r="D192">
        <v>60</v>
      </c>
      <c r="E192">
        <v>8.6973180076628478E-2</v>
      </c>
      <c r="F192">
        <v>2.626519987228608E-2</v>
      </c>
      <c r="G192">
        <v>3.4818699936143043</v>
      </c>
      <c r="H192" s="2">
        <f t="shared" si="60"/>
        <v>1341</v>
      </c>
      <c r="I192" s="2">
        <f t="shared" si="61"/>
        <v>402300</v>
      </c>
      <c r="J192" s="2"/>
      <c r="K192" s="2">
        <f>$I192*G192*(1/1000000)</f>
        <v>1.4007562984310347</v>
      </c>
      <c r="N192">
        <f t="shared" si="48"/>
        <v>0.11663103448275879</v>
      </c>
      <c r="O192">
        <f t="shared" si="49"/>
        <v>3.4989310344827635</v>
      </c>
    </row>
    <row r="193" spans="1:15" hidden="1" outlineLevel="2" x14ac:dyDescent="0.25">
      <c r="A193" t="s">
        <v>182</v>
      </c>
      <c r="B193" t="s">
        <v>180</v>
      </c>
      <c r="C193">
        <v>60</v>
      </c>
      <c r="D193">
        <v>90</v>
      </c>
      <c r="E193">
        <v>8.9136490250696476E-2</v>
      </c>
      <c r="F193">
        <v>5.6914623955431759E-2</v>
      </c>
      <c r="G193">
        <v>3.6800162952646236</v>
      </c>
      <c r="H193" s="2">
        <f t="shared" si="60"/>
        <v>1391</v>
      </c>
      <c r="I193" s="2">
        <f t="shared" si="61"/>
        <v>417300</v>
      </c>
      <c r="J193" s="2"/>
      <c r="K193" s="2">
        <f>$I193*G193*(1/1000000)</f>
        <v>1.5356708000139274</v>
      </c>
      <c r="N193">
        <f t="shared" si="48"/>
        <v>0.12398885793871881</v>
      </c>
      <c r="O193">
        <f t="shared" si="49"/>
        <v>3.7196657381615643</v>
      </c>
    </row>
    <row r="194" spans="1:15" hidden="1" outlineLevel="2" x14ac:dyDescent="0.25">
      <c r="A194" t="s">
        <v>183</v>
      </c>
      <c r="B194" t="s">
        <v>180</v>
      </c>
      <c r="C194">
        <v>90</v>
      </c>
      <c r="D194">
        <v>120</v>
      </c>
      <c r="E194">
        <v>8.5265519820493685E-2</v>
      </c>
      <c r="F194">
        <v>0.19857054350536027</v>
      </c>
      <c r="G194">
        <v>4.198546085764149</v>
      </c>
      <c r="H194" s="2">
        <f t="shared" si="60"/>
        <v>1400</v>
      </c>
      <c r="I194" s="2">
        <f t="shared" si="61"/>
        <v>420000</v>
      </c>
      <c r="J194" s="2"/>
      <c r="K194" s="2">
        <f>$I194*G194*(1/1000000)</f>
        <v>1.7633893560209424</v>
      </c>
      <c r="N194">
        <f t="shared" si="48"/>
        <v>0.11937172774869115</v>
      </c>
      <c r="O194">
        <f t="shared" si="49"/>
        <v>3.5811518324607343</v>
      </c>
    </row>
    <row r="195" spans="1:15" hidden="1" outlineLevel="2" x14ac:dyDescent="0.25">
      <c r="A195" t="s">
        <v>184</v>
      </c>
      <c r="B195" t="s">
        <v>180</v>
      </c>
      <c r="C195">
        <v>120</v>
      </c>
      <c r="D195">
        <v>150</v>
      </c>
      <c r="E195">
        <v>9.8080133555926291E-2</v>
      </c>
      <c r="F195">
        <v>1.3365964106844737</v>
      </c>
      <c r="G195">
        <v>8.3995270242070088</v>
      </c>
      <c r="H195" s="2">
        <f t="shared" si="60"/>
        <v>0</v>
      </c>
      <c r="I195" s="2">
        <f t="shared" si="61"/>
        <v>0</v>
      </c>
      <c r="J195" s="2"/>
      <c r="K195" s="2">
        <f>$I195*G195*(1/1000000)</f>
        <v>0</v>
      </c>
      <c r="N195">
        <f t="shared" si="48"/>
        <v>0</v>
      </c>
      <c r="O195">
        <f t="shared" si="49"/>
        <v>0</v>
      </c>
    </row>
    <row r="196" spans="1:15" hidden="1" outlineLevel="2" x14ac:dyDescent="0.25">
      <c r="A196" t="s">
        <v>185</v>
      </c>
      <c r="B196" t="s">
        <v>180</v>
      </c>
      <c r="C196">
        <v>150</v>
      </c>
      <c r="D196">
        <v>190</v>
      </c>
      <c r="E196">
        <v>0.10672268907563053</v>
      </c>
      <c r="F196">
        <v>2.0051785714285719</v>
      </c>
      <c r="G196">
        <v>7.4889881092436994</v>
      </c>
      <c r="H196" s="2">
        <f t="shared" si="60"/>
        <v>0</v>
      </c>
      <c r="I196" s="2">
        <f t="shared" si="61"/>
        <v>0</v>
      </c>
      <c r="J196" s="2"/>
      <c r="K196" s="2">
        <f>$I196*G196*(1/1000000)</f>
        <v>0</v>
      </c>
      <c r="N196">
        <f t="shared" si="48"/>
        <v>0</v>
      </c>
      <c r="O196">
        <f t="shared" si="49"/>
        <v>0</v>
      </c>
    </row>
    <row r="197" spans="1:15" outlineLevel="1" collapsed="1" x14ac:dyDescent="0.25">
      <c r="B197" s="46" t="s">
        <v>366</v>
      </c>
      <c r="H197" s="2"/>
      <c r="I197" s="2"/>
      <c r="J197" s="2"/>
      <c r="K197" s="2"/>
      <c r="O197">
        <f>SUBTOTAL(9,O191:O196)</f>
        <v>14.398300820294939</v>
      </c>
    </row>
    <row r="198" spans="1:15" hidden="1" outlineLevel="2" x14ac:dyDescent="0.25">
      <c r="A198" s="20" t="s">
        <v>298</v>
      </c>
      <c r="B198" s="20" t="s">
        <v>299</v>
      </c>
      <c r="C198" s="20">
        <v>0</v>
      </c>
      <c r="D198" s="20">
        <v>30</v>
      </c>
      <c r="E198" s="20">
        <v>4.4143377766328248E-2</v>
      </c>
      <c r="F198" s="20">
        <v>0.74385375272725873</v>
      </c>
      <c r="G198" s="20">
        <v>0.79877783795770174</v>
      </c>
      <c r="H198" s="2">
        <f t="shared" ref="H198:H203" si="62">IF(D198=10, 1417, IF(D198=20, 1417, IF(D198=30, 1417, IF(D198=60, 1341, IF(D198=90, 1391, IF(D198=120, 1400, 0))))))</f>
        <v>1417</v>
      </c>
      <c r="I198" s="2">
        <f t="shared" ref="I198:I203" si="63">0.3*1000*H198</f>
        <v>425100</v>
      </c>
      <c r="J198" s="2">
        <f>$I198*F198*(1/1000000)</f>
        <v>0.31621223028435769</v>
      </c>
      <c r="K198" s="2">
        <f>$I198*G198*(1/1000000)</f>
        <v>0.33956045891581899</v>
      </c>
      <c r="L198">
        <v>1.3025391684912364</v>
      </c>
      <c r="M198">
        <v>15</v>
      </c>
      <c r="N198">
        <f t="shared" si="48"/>
        <v>6.2551166294887134E-2</v>
      </c>
      <c r="O198">
        <f t="shared" si="49"/>
        <v>1.8765349888466141</v>
      </c>
    </row>
    <row r="199" spans="1:15" hidden="1" outlineLevel="2" x14ac:dyDescent="0.25">
      <c r="A199" t="s">
        <v>300</v>
      </c>
      <c r="B199" t="s">
        <v>299</v>
      </c>
      <c r="C199">
        <v>30</v>
      </c>
      <c r="D199">
        <v>60</v>
      </c>
      <c r="E199">
        <v>6.2202487659190009E-2</v>
      </c>
      <c r="F199">
        <v>0.1327031239478198</v>
      </c>
      <c r="G199">
        <v>0.5321351182890981</v>
      </c>
      <c r="H199" s="2">
        <f t="shared" si="62"/>
        <v>1341</v>
      </c>
      <c r="I199" s="2">
        <f t="shared" si="63"/>
        <v>402300</v>
      </c>
      <c r="J199" s="2"/>
      <c r="K199" s="2">
        <f>$I199*G199*(1/1000000)</f>
        <v>0.21407795808770416</v>
      </c>
      <c r="N199">
        <f t="shared" si="48"/>
        <v>8.3413535950973797E-2</v>
      </c>
      <c r="O199">
        <f t="shared" si="49"/>
        <v>2.5024060785292139</v>
      </c>
    </row>
    <row r="200" spans="1:15" hidden="1" outlineLevel="2" x14ac:dyDescent="0.25">
      <c r="A200" t="s">
        <v>301</v>
      </c>
      <c r="B200" t="s">
        <v>299</v>
      </c>
      <c r="C200">
        <v>60</v>
      </c>
      <c r="D200">
        <v>90</v>
      </c>
      <c r="E200">
        <v>5.8942951784824248E-2</v>
      </c>
      <c r="F200">
        <v>0.18354554187426222</v>
      </c>
      <c r="G200">
        <v>0.51806499469066347</v>
      </c>
      <c r="H200" s="2">
        <f t="shared" si="62"/>
        <v>1391</v>
      </c>
      <c r="I200" s="2">
        <f t="shared" si="63"/>
        <v>417300</v>
      </c>
      <c r="J200" s="2"/>
      <c r="K200" s="2">
        <f>$I200*G200*(1/1000000)</f>
        <v>0.21618852228441385</v>
      </c>
      <c r="N200">
        <f t="shared" si="48"/>
        <v>8.1989645932690536E-2</v>
      </c>
      <c r="O200">
        <f t="shared" si="49"/>
        <v>2.4596893779807161</v>
      </c>
    </row>
    <row r="201" spans="1:15" hidden="1" outlineLevel="2" x14ac:dyDescent="0.25">
      <c r="A201" t="s">
        <v>302</v>
      </c>
      <c r="B201" t="s">
        <v>299</v>
      </c>
      <c r="C201">
        <v>90</v>
      </c>
      <c r="D201">
        <v>120</v>
      </c>
      <c r="E201">
        <v>5.508602463674904E-2</v>
      </c>
      <c r="F201">
        <v>0.41562183714462886</v>
      </c>
      <c r="G201">
        <v>0.51547618790224259</v>
      </c>
      <c r="H201" s="2">
        <f t="shared" si="62"/>
        <v>1400</v>
      </c>
      <c r="I201" s="2">
        <f t="shared" si="63"/>
        <v>420000</v>
      </c>
      <c r="J201" s="2"/>
      <c r="K201" s="2">
        <f>$I201*G201*(1/1000000)</f>
        <v>0.21649999891894187</v>
      </c>
      <c r="N201">
        <f t="shared" si="48"/>
        <v>7.7120434491448647E-2</v>
      </c>
      <c r="O201">
        <f t="shared" si="49"/>
        <v>2.3136130347434594</v>
      </c>
    </row>
    <row r="202" spans="1:15" hidden="1" outlineLevel="2" x14ac:dyDescent="0.25">
      <c r="A202" t="s">
        <v>303</v>
      </c>
      <c r="B202" t="s">
        <v>299</v>
      </c>
      <c r="C202">
        <v>120</v>
      </c>
      <c r="D202">
        <v>150</v>
      </c>
      <c r="E202">
        <v>7.753040205495712E-2</v>
      </c>
      <c r="F202">
        <v>0.47843555561998635</v>
      </c>
      <c r="G202">
        <v>0.99577194613617726</v>
      </c>
      <c r="H202" s="2">
        <f t="shared" si="62"/>
        <v>0</v>
      </c>
      <c r="I202" s="2">
        <f t="shared" si="63"/>
        <v>0</v>
      </c>
      <c r="J202" s="2"/>
      <c r="K202" s="2">
        <f>$I202*G202*(1/1000000)</f>
        <v>0</v>
      </c>
      <c r="N202">
        <f t="shared" si="48"/>
        <v>0</v>
      </c>
      <c r="O202">
        <f t="shared" si="49"/>
        <v>0</v>
      </c>
    </row>
    <row r="203" spans="1:15" hidden="1" outlineLevel="2" x14ac:dyDescent="0.25">
      <c r="A203" t="s">
        <v>304</v>
      </c>
      <c r="B203" t="s">
        <v>299</v>
      </c>
      <c r="C203">
        <v>150</v>
      </c>
      <c r="D203">
        <v>190</v>
      </c>
      <c r="E203">
        <v>0.10363795239709521</v>
      </c>
      <c r="F203">
        <v>0.44688706815229351</v>
      </c>
      <c r="G203">
        <v>1.5064272409158106</v>
      </c>
      <c r="H203" s="2">
        <f t="shared" si="62"/>
        <v>0</v>
      </c>
      <c r="I203" s="2">
        <f t="shared" si="63"/>
        <v>0</v>
      </c>
      <c r="J203" s="2"/>
      <c r="K203" s="2">
        <f>$I203*G203*(1/1000000)</f>
        <v>0</v>
      </c>
      <c r="N203">
        <f t="shared" si="48"/>
        <v>0</v>
      </c>
      <c r="O203">
        <f t="shared" si="49"/>
        <v>0</v>
      </c>
    </row>
    <row r="204" spans="1:15" outlineLevel="1" collapsed="1" x14ac:dyDescent="0.25">
      <c r="B204" s="46" t="s">
        <v>367</v>
      </c>
      <c r="H204" s="2"/>
      <c r="I204" s="2"/>
      <c r="J204" s="2"/>
      <c r="K204" s="2"/>
      <c r="O204">
        <f>SUBTOTAL(9,O198:O203)</f>
        <v>9.1522434801000028</v>
      </c>
    </row>
    <row r="205" spans="1:15" hidden="1" outlineLevel="2" x14ac:dyDescent="0.25">
      <c r="A205" s="20" t="s">
        <v>186</v>
      </c>
      <c r="B205" s="20" t="s">
        <v>187</v>
      </c>
      <c r="C205" s="20">
        <v>0</v>
      </c>
      <c r="D205" s="20">
        <v>30</v>
      </c>
      <c r="E205" s="20">
        <v>0.10507409070498444</v>
      </c>
      <c r="F205" s="20">
        <v>1.7707906002095499</v>
      </c>
      <c r="G205" s="20">
        <v>11.384393930549322</v>
      </c>
      <c r="H205" s="2">
        <f t="shared" ref="H205:H210" si="64">IF(D205=10, 1417, IF(D205=20, 1417, IF(D205=30, 1417, IF(D205=60, 1341, IF(D205=90, 1391, IF(D205=120, 1400, 0))))))</f>
        <v>1417</v>
      </c>
      <c r="I205" s="2">
        <f t="shared" ref="I205:I210" si="65">0.3*1000*H205</f>
        <v>425100</v>
      </c>
      <c r="J205" s="2">
        <f>$I205*F205*(1/1000000)</f>
        <v>0.75276308414907955</v>
      </c>
      <c r="K205" s="2">
        <f>$I205*G205*(1/1000000)</f>
        <v>4.8395058598765166</v>
      </c>
      <c r="L205">
        <v>22.043351629428315</v>
      </c>
      <c r="M205">
        <v>31</v>
      </c>
      <c r="N205">
        <f t="shared" si="48"/>
        <v>0.14888998652896296</v>
      </c>
      <c r="O205">
        <f t="shared" si="49"/>
        <v>4.4666995958688887</v>
      </c>
    </row>
    <row r="206" spans="1:15" hidden="1" outlineLevel="2" x14ac:dyDescent="0.25">
      <c r="A206" t="s">
        <v>188</v>
      </c>
      <c r="B206" t="s">
        <v>187</v>
      </c>
      <c r="C206">
        <v>30</v>
      </c>
      <c r="D206">
        <v>60</v>
      </c>
      <c r="E206">
        <v>0.11533888228299657</v>
      </c>
      <c r="F206">
        <v>0.11049195402298852</v>
      </c>
      <c r="G206">
        <v>3.3114248117320648</v>
      </c>
      <c r="H206" s="2">
        <f t="shared" si="64"/>
        <v>1341</v>
      </c>
      <c r="I206" s="2">
        <f t="shared" si="65"/>
        <v>402300</v>
      </c>
      <c r="J206" s="2"/>
      <c r="K206" s="2">
        <f>$I206*G206*(1/1000000)</f>
        <v>1.3321862017598096</v>
      </c>
      <c r="N206">
        <f t="shared" si="48"/>
        <v>0.15466944114149841</v>
      </c>
      <c r="O206">
        <f t="shared" si="49"/>
        <v>4.6400832342449521</v>
      </c>
    </row>
    <row r="207" spans="1:15" hidden="1" outlineLevel="2" x14ac:dyDescent="0.25">
      <c r="A207" t="s">
        <v>189</v>
      </c>
      <c r="B207" t="s">
        <v>187</v>
      </c>
      <c r="C207">
        <v>60</v>
      </c>
      <c r="D207">
        <v>90</v>
      </c>
      <c r="E207">
        <v>0.11457489878542504</v>
      </c>
      <c r="F207">
        <v>0.34500118083670706</v>
      </c>
      <c r="G207">
        <v>7.2678662550607269</v>
      </c>
      <c r="H207" s="2">
        <f t="shared" si="64"/>
        <v>1391</v>
      </c>
      <c r="I207" s="2">
        <f t="shared" si="65"/>
        <v>417300</v>
      </c>
      <c r="J207" s="2"/>
      <c r="K207" s="2">
        <f>$I207*G207*(1/1000000)</f>
        <v>3.032880588236841</v>
      </c>
      <c r="N207">
        <f t="shared" si="48"/>
        <v>0.15937368421052622</v>
      </c>
      <c r="O207">
        <f t="shared" si="49"/>
        <v>4.7812105263157871</v>
      </c>
    </row>
    <row r="208" spans="1:15" hidden="1" outlineLevel="2" x14ac:dyDescent="0.25">
      <c r="A208" t="s">
        <v>190</v>
      </c>
      <c r="B208" t="s">
        <v>187</v>
      </c>
      <c r="C208">
        <v>90</v>
      </c>
      <c r="D208">
        <v>120</v>
      </c>
      <c r="E208">
        <v>0.11607875307629198</v>
      </c>
      <c r="F208">
        <v>0.39799497538966366</v>
      </c>
      <c r="G208">
        <v>28.776228322395401</v>
      </c>
      <c r="H208" s="2">
        <f t="shared" si="64"/>
        <v>1400</v>
      </c>
      <c r="I208" s="2">
        <f t="shared" si="65"/>
        <v>420000</v>
      </c>
      <c r="J208" s="2"/>
      <c r="K208" s="2">
        <f>$I208*G208*(1/1000000)</f>
        <v>12.086015895406069</v>
      </c>
      <c r="N208">
        <f t="shared" si="48"/>
        <v>0.16251025430680877</v>
      </c>
      <c r="O208">
        <f t="shared" si="49"/>
        <v>4.8753076292042632</v>
      </c>
    </row>
    <row r="209" spans="1:15" hidden="1" outlineLevel="2" x14ac:dyDescent="0.25">
      <c r="A209" t="s">
        <v>191</v>
      </c>
      <c r="B209" t="s">
        <v>187</v>
      </c>
      <c r="C209">
        <v>120</v>
      </c>
      <c r="D209">
        <v>150</v>
      </c>
      <c r="E209">
        <v>0.12244897959183673</v>
      </c>
      <c r="F209">
        <v>0.37386700680272111</v>
      </c>
      <c r="G209">
        <v>16.736667687074831</v>
      </c>
      <c r="H209" s="2">
        <f t="shared" si="64"/>
        <v>0</v>
      </c>
      <c r="I209" s="2">
        <f t="shared" si="65"/>
        <v>0</v>
      </c>
      <c r="J209" s="2"/>
      <c r="K209" s="2">
        <f>$I209*G209*(1/1000000)</f>
        <v>0</v>
      </c>
      <c r="N209">
        <f t="shared" si="48"/>
        <v>0</v>
      </c>
      <c r="O209">
        <f t="shared" si="49"/>
        <v>0</v>
      </c>
    </row>
    <row r="210" spans="1:15" hidden="1" outlineLevel="2" x14ac:dyDescent="0.25">
      <c r="A210" t="s">
        <v>192</v>
      </c>
      <c r="B210" t="s">
        <v>187</v>
      </c>
      <c r="C210">
        <v>150</v>
      </c>
      <c r="D210">
        <v>190</v>
      </c>
      <c r="E210">
        <v>0.11250983477576709</v>
      </c>
      <c r="F210">
        <v>0.5792520325203252</v>
      </c>
      <c r="G210">
        <v>7.4889691056910577</v>
      </c>
      <c r="H210" s="2">
        <f t="shared" si="64"/>
        <v>0</v>
      </c>
      <c r="I210" s="2">
        <f t="shared" si="65"/>
        <v>0</v>
      </c>
      <c r="J210" s="2"/>
      <c r="K210" s="2">
        <f>$I210*G210*(1/1000000)</f>
        <v>0</v>
      </c>
      <c r="N210">
        <f t="shared" si="48"/>
        <v>0</v>
      </c>
      <c r="O210">
        <f t="shared" si="49"/>
        <v>0</v>
      </c>
    </row>
    <row r="211" spans="1:15" outlineLevel="1" collapsed="1" x14ac:dyDescent="0.25">
      <c r="B211" s="46" t="s">
        <v>368</v>
      </c>
      <c r="H211" s="2"/>
      <c r="I211" s="2"/>
      <c r="J211" s="2"/>
      <c r="K211" s="2"/>
      <c r="O211">
        <f>SUBTOTAL(9,O205:O210)</f>
        <v>18.76330098563389</v>
      </c>
    </row>
    <row r="212" spans="1:15" hidden="1" outlineLevel="2" x14ac:dyDescent="0.25">
      <c r="A212" s="20" t="s">
        <v>305</v>
      </c>
      <c r="B212" s="20" t="s">
        <v>306</v>
      </c>
      <c r="C212" s="20">
        <v>0</v>
      </c>
      <c r="D212" s="20">
        <v>30</v>
      </c>
      <c r="E212" s="20">
        <v>3.9640305067010675E-2</v>
      </c>
      <c r="F212" s="20">
        <v>0.47391958228607878</v>
      </c>
      <c r="G212" s="20">
        <v>0.89484633855289597</v>
      </c>
      <c r="H212" s="2">
        <f t="shared" ref="H212:H217" si="66">IF(D212=10, 1417, IF(D212=20, 1417, IF(D212=30, 1417, IF(D212=60, 1341, IF(D212=90, 1391, IF(D212=120, 1400, 0))))))</f>
        <v>1417</v>
      </c>
      <c r="I212" s="2">
        <f t="shared" ref="I212:I217" si="67">0.3*1000*H212</f>
        <v>425100</v>
      </c>
      <c r="J212" s="2">
        <f>$I212*F212*(1/1000000)</f>
        <v>0.20146321442981208</v>
      </c>
      <c r="K212" s="2">
        <f>$I212*G212*(1/1000000)</f>
        <v>0.38039917851883609</v>
      </c>
      <c r="L212">
        <v>1.0841108064126377</v>
      </c>
      <c r="M212">
        <v>16</v>
      </c>
      <c r="N212">
        <f t="shared" si="48"/>
        <v>5.6170312279954129E-2</v>
      </c>
      <c r="O212">
        <f t="shared" si="49"/>
        <v>1.6851093683986238</v>
      </c>
    </row>
    <row r="213" spans="1:15" hidden="1" outlineLevel="2" x14ac:dyDescent="0.25">
      <c r="A213" t="s">
        <v>307</v>
      </c>
      <c r="B213" t="s">
        <v>306</v>
      </c>
      <c r="C213">
        <v>30</v>
      </c>
      <c r="D213">
        <v>60</v>
      </c>
      <c r="E213">
        <v>6.3039352469683896E-2</v>
      </c>
      <c r="F213">
        <v>0.29596527303941522</v>
      </c>
      <c r="G213">
        <v>0.5110922700098558</v>
      </c>
      <c r="H213" s="2">
        <f t="shared" si="66"/>
        <v>1341</v>
      </c>
      <c r="I213" s="2">
        <f t="shared" si="67"/>
        <v>402300</v>
      </c>
      <c r="J213" s="2"/>
      <c r="K213" s="2">
        <f>$I213*G213*(1/1000000)</f>
        <v>0.20561242022496498</v>
      </c>
      <c r="N213">
        <f t="shared" si="48"/>
        <v>8.4535771661846101E-2</v>
      </c>
      <c r="O213">
        <f t="shared" si="49"/>
        <v>2.5360731498553832</v>
      </c>
    </row>
    <row r="214" spans="1:15" hidden="1" outlineLevel="2" x14ac:dyDescent="0.25">
      <c r="A214" t="s">
        <v>308</v>
      </c>
      <c r="B214" t="s">
        <v>306</v>
      </c>
      <c r="C214">
        <v>60</v>
      </c>
      <c r="D214">
        <v>90</v>
      </c>
      <c r="E214">
        <v>6.370306711360553E-2</v>
      </c>
      <c r="F214">
        <v>0.2301654863416239</v>
      </c>
      <c r="G214">
        <v>0.28925011310364995</v>
      </c>
      <c r="H214" s="2">
        <f t="shared" si="66"/>
        <v>1391</v>
      </c>
      <c r="I214" s="2">
        <f t="shared" si="67"/>
        <v>417300</v>
      </c>
      <c r="J214" s="2"/>
      <c r="K214" s="2">
        <f>$I214*G214*(1/1000000)</f>
        <v>0.12070407219815311</v>
      </c>
      <c r="N214">
        <f t="shared" si="48"/>
        <v>8.8610966355025286E-2</v>
      </c>
      <c r="O214">
        <f t="shared" si="49"/>
        <v>2.6583289906507588</v>
      </c>
    </row>
    <row r="215" spans="1:15" hidden="1" outlineLevel="2" x14ac:dyDescent="0.25">
      <c r="A215" t="s">
        <v>309</v>
      </c>
      <c r="B215" t="s">
        <v>306</v>
      </c>
      <c r="C215">
        <v>90</v>
      </c>
      <c r="D215">
        <v>120</v>
      </c>
      <c r="E215">
        <v>5.5355059764265031E-2</v>
      </c>
      <c r="F215">
        <v>9.8921764828673306E-2</v>
      </c>
      <c r="G215">
        <v>0.41888552628778924</v>
      </c>
      <c r="H215" s="2">
        <f t="shared" si="66"/>
        <v>1400</v>
      </c>
      <c r="I215" s="2">
        <f t="shared" si="67"/>
        <v>420000</v>
      </c>
      <c r="J215" s="2"/>
      <c r="K215" s="2">
        <f>$I215*G215*(1/1000000)</f>
        <v>0.17593192104087146</v>
      </c>
      <c r="N215">
        <f t="shared" si="48"/>
        <v>7.7497083669971045E-2</v>
      </c>
      <c r="O215">
        <f t="shared" si="49"/>
        <v>2.3249125100991312</v>
      </c>
    </row>
    <row r="216" spans="1:15" hidden="1" outlineLevel="2" x14ac:dyDescent="0.25">
      <c r="A216" t="s">
        <v>310</v>
      </c>
      <c r="B216" t="s">
        <v>306</v>
      </c>
      <c r="C216">
        <v>120</v>
      </c>
      <c r="D216">
        <v>150</v>
      </c>
      <c r="E216">
        <v>5.6981394923992179E-2</v>
      </c>
      <c r="F216">
        <v>0.38791416866031297</v>
      </c>
      <c r="G216">
        <v>2.2721950791425631</v>
      </c>
      <c r="H216" s="2">
        <f t="shared" si="66"/>
        <v>0</v>
      </c>
      <c r="I216" s="2">
        <f t="shared" si="67"/>
        <v>0</v>
      </c>
      <c r="J216" s="2"/>
      <c r="K216" s="2">
        <f>$I216*G216*(1/1000000)</f>
        <v>0</v>
      </c>
      <c r="N216">
        <f t="shared" si="48"/>
        <v>0</v>
      </c>
      <c r="O216">
        <f t="shared" si="49"/>
        <v>0</v>
      </c>
    </row>
    <row r="217" spans="1:15" hidden="1" outlineLevel="2" x14ac:dyDescent="0.25">
      <c r="A217" t="s">
        <v>311</v>
      </c>
      <c r="B217" t="s">
        <v>306</v>
      </c>
      <c r="C217">
        <v>150</v>
      </c>
      <c r="D217">
        <v>190</v>
      </c>
      <c r="E217">
        <v>8.1295908135662842E-2</v>
      </c>
      <c r="F217">
        <v>0.47944248192726729</v>
      </c>
      <c r="G217">
        <v>2.6064644087578634</v>
      </c>
      <c r="H217" s="2">
        <f t="shared" si="66"/>
        <v>0</v>
      </c>
      <c r="I217" s="2">
        <f t="shared" si="67"/>
        <v>0</v>
      </c>
      <c r="J217" s="2"/>
      <c r="K217" s="2">
        <f>$I217*G217*(1/1000000)</f>
        <v>0</v>
      </c>
      <c r="N217">
        <f t="shared" si="48"/>
        <v>0</v>
      </c>
      <c r="O217">
        <f t="shared" si="49"/>
        <v>0</v>
      </c>
    </row>
    <row r="218" spans="1:15" outlineLevel="1" collapsed="1" x14ac:dyDescent="0.25">
      <c r="B218" s="46" t="s">
        <v>369</v>
      </c>
      <c r="H218" s="2"/>
      <c r="I218" s="2"/>
      <c r="J218" s="2"/>
      <c r="K218" s="2"/>
      <c r="O218">
        <f>SUBTOTAL(9,O212:O217)</f>
        <v>9.2044240190038984</v>
      </c>
    </row>
    <row r="219" spans="1:15" hidden="1" outlineLevel="2" x14ac:dyDescent="0.25">
      <c r="A219" s="20" t="s">
        <v>193</v>
      </c>
      <c r="B219" s="20" t="s">
        <v>194</v>
      </c>
      <c r="C219" s="20">
        <v>0</v>
      </c>
      <c r="D219" s="20">
        <v>30</v>
      </c>
      <c r="E219" s="20">
        <v>8.8498879761015586E-2</v>
      </c>
      <c r="F219" s="20">
        <v>5.1325410754294243</v>
      </c>
      <c r="G219" s="20">
        <v>15.061464905402037</v>
      </c>
      <c r="H219" s="2">
        <f t="shared" ref="H219:H224" si="68">IF(D219=10, 1417, IF(D219=20, 1417, IF(D219=30, 1417, IF(D219=60, 1341, IF(D219=90, 1391, IF(D219=120, 1400, 0))))))</f>
        <v>1417</v>
      </c>
      <c r="I219" s="2">
        <f t="shared" ref="I219:I224" si="69">0.3*1000*H219</f>
        <v>425100</v>
      </c>
      <c r="J219" s="2">
        <f>$I219*F219*(1/1000000)</f>
        <v>2.1818432111650479</v>
      </c>
      <c r="K219" s="2">
        <f>$I219*G219*(1/1000000)</f>
        <v>6.4026287312864056</v>
      </c>
      <c r="L219">
        <v>26.770100380552282</v>
      </c>
      <c r="M219">
        <v>32</v>
      </c>
      <c r="N219">
        <f t="shared" si="48"/>
        <v>0.12540291262135908</v>
      </c>
      <c r="O219">
        <f t="shared" si="49"/>
        <v>3.7620873786407723</v>
      </c>
    </row>
    <row r="220" spans="1:15" hidden="1" outlineLevel="2" x14ac:dyDescent="0.25">
      <c r="A220" t="s">
        <v>195</v>
      </c>
      <c r="B220" t="s">
        <v>194</v>
      </c>
      <c r="C220">
        <v>30</v>
      </c>
      <c r="D220">
        <v>60</v>
      </c>
      <c r="E220">
        <v>0.1050454921422663</v>
      </c>
      <c r="F220">
        <v>0.2072136752136752</v>
      </c>
      <c r="G220">
        <v>6.3920709401709406</v>
      </c>
      <c r="H220" s="2">
        <f t="shared" si="68"/>
        <v>1341</v>
      </c>
      <c r="I220" s="2">
        <f t="shared" si="69"/>
        <v>402300</v>
      </c>
      <c r="J220" s="2"/>
      <c r="K220" s="2">
        <f>$I220*G220*(1/1000000)</f>
        <v>2.5715301392307697</v>
      </c>
      <c r="N220">
        <f t="shared" si="48"/>
        <v>0.1408660049627791</v>
      </c>
      <c r="O220">
        <f t="shared" si="49"/>
        <v>4.225980148883373</v>
      </c>
    </row>
    <row r="221" spans="1:15" hidden="1" outlineLevel="2" x14ac:dyDescent="0.25">
      <c r="A221" t="s">
        <v>196</v>
      </c>
      <c r="B221" t="s">
        <v>194</v>
      </c>
      <c r="C221">
        <v>60</v>
      </c>
      <c r="D221">
        <v>90</v>
      </c>
      <c r="E221">
        <v>9.8347440548165979E-2</v>
      </c>
      <c r="F221">
        <v>0.50487787182587662</v>
      </c>
      <c r="G221">
        <v>9.9446916364369198</v>
      </c>
      <c r="H221" s="2">
        <f t="shared" si="68"/>
        <v>1391</v>
      </c>
      <c r="I221" s="2">
        <f t="shared" si="69"/>
        <v>417300</v>
      </c>
      <c r="J221" s="2"/>
      <c r="K221" s="2">
        <f>$I221*G221*(1/1000000)</f>
        <v>4.1499198198851266</v>
      </c>
      <c r="N221">
        <f t="shared" si="48"/>
        <v>0.13680128980249887</v>
      </c>
      <c r="O221">
        <f t="shared" si="49"/>
        <v>4.1040386940749656</v>
      </c>
    </row>
    <row r="222" spans="1:15" hidden="1" outlineLevel="2" x14ac:dyDescent="0.25">
      <c r="A222" t="s">
        <v>197</v>
      </c>
      <c r="B222" t="s">
        <v>194</v>
      </c>
      <c r="C222">
        <v>90</v>
      </c>
      <c r="D222">
        <v>120</v>
      </c>
      <c r="E222">
        <v>8.4853291038858067E-2</v>
      </c>
      <c r="F222">
        <v>3.5320927835051545</v>
      </c>
      <c r="G222">
        <v>27.295663045202218</v>
      </c>
      <c r="H222" s="2">
        <f t="shared" si="68"/>
        <v>1400</v>
      </c>
      <c r="I222" s="2">
        <f t="shared" si="69"/>
        <v>420000</v>
      </c>
      <c r="J222" s="2"/>
      <c r="K222" s="2">
        <f>$I222*G222*(1/1000000)</f>
        <v>11.46417847898493</v>
      </c>
      <c r="N222">
        <f t="shared" si="48"/>
        <v>0.11879460745440129</v>
      </c>
      <c r="O222">
        <f t="shared" si="49"/>
        <v>3.5638382236320387</v>
      </c>
    </row>
    <row r="223" spans="1:15" hidden="1" outlineLevel="2" x14ac:dyDescent="0.25">
      <c r="A223" t="s">
        <v>198</v>
      </c>
      <c r="B223" t="s">
        <v>194</v>
      </c>
      <c r="C223">
        <v>120</v>
      </c>
      <c r="D223">
        <v>150</v>
      </c>
      <c r="E223">
        <v>0.10370084811102535</v>
      </c>
      <c r="F223">
        <v>6.3012888717553324</v>
      </c>
      <c r="G223">
        <v>16.539942797481366</v>
      </c>
      <c r="H223" s="2">
        <f t="shared" si="68"/>
        <v>0</v>
      </c>
      <c r="I223" s="2">
        <f t="shared" si="69"/>
        <v>0</v>
      </c>
      <c r="J223" s="2"/>
      <c r="K223" s="2">
        <f>$I223*G223*(1/1000000)</f>
        <v>0</v>
      </c>
      <c r="N223">
        <f t="shared" si="48"/>
        <v>0</v>
      </c>
      <c r="O223">
        <f t="shared" si="49"/>
        <v>0</v>
      </c>
    </row>
    <row r="224" spans="1:15" hidden="1" outlineLevel="2" x14ac:dyDescent="0.25">
      <c r="A224" t="s">
        <v>199</v>
      </c>
      <c r="B224" t="s">
        <v>194</v>
      </c>
      <c r="C224">
        <v>150</v>
      </c>
      <c r="D224">
        <v>190</v>
      </c>
      <c r="E224">
        <v>0.10526315789473679</v>
      </c>
      <c r="F224">
        <v>13.94315789473684</v>
      </c>
      <c r="G224">
        <v>17.369123684210525</v>
      </c>
      <c r="H224" s="2">
        <f t="shared" si="68"/>
        <v>0</v>
      </c>
      <c r="I224" s="2">
        <f t="shared" si="69"/>
        <v>0</v>
      </c>
      <c r="J224" s="2"/>
      <c r="K224" s="2">
        <f>$I224*G224*(1/1000000)</f>
        <v>0</v>
      </c>
      <c r="N224">
        <f t="shared" si="48"/>
        <v>0</v>
      </c>
      <c r="O224">
        <f t="shared" si="49"/>
        <v>0</v>
      </c>
    </row>
    <row r="225" spans="2:15" outlineLevel="1" collapsed="1" x14ac:dyDescent="0.25">
      <c r="B225" s="46" t="s">
        <v>370</v>
      </c>
      <c r="H225" s="20"/>
      <c r="I225" s="20"/>
      <c r="J225" s="20"/>
      <c r="K225" s="20"/>
      <c r="O225">
        <f>SUBTOTAL(9,O219:O224)</f>
        <v>15.65594444523115</v>
      </c>
    </row>
    <row r="226" spans="2:15" x14ac:dyDescent="0.25">
      <c r="B226" s="46" t="s">
        <v>337</v>
      </c>
      <c r="H226" s="20"/>
      <c r="I226" s="20"/>
      <c r="J226" s="20"/>
      <c r="K226" s="20"/>
      <c r="O226">
        <f>SUBTOTAL(9,O2:O224)</f>
        <v>416.22919581379665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Nitrogen Budget Data</vt:lpstr>
      <vt:lpstr>Sheet1</vt:lpstr>
      <vt:lpstr>Sheet2</vt:lpstr>
      <vt:lpstr>Spring Soil Fertility</vt:lpstr>
      <vt:lpstr>Fall Soil Fertility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Port, Lauren</dc:creator>
  <cp:lastModifiedBy>Port, Lauren</cp:lastModifiedBy>
  <dcterms:created xsi:type="dcterms:W3CDTF">2015-10-07T21:02:34Z</dcterms:created>
  <dcterms:modified xsi:type="dcterms:W3CDTF">2016-03-06T22:08:16Z</dcterms:modified>
</cp:coreProperties>
</file>