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34.121.90.75\Research\REACCH\Ralston\Ralston N Cycling Data\"/>
    </mc:Choice>
  </mc:AlternateContent>
  <bookViews>
    <workbookView xWindow="0" yWindow="0" windowWidth="21600" windowHeight="9735" activeTab="4"/>
  </bookViews>
  <sheets>
    <sheet name="sp fa moisture compared" sheetId="9" r:id="rId1"/>
    <sheet name="spring_Soil_fertility" sheetId="1" r:id="rId2"/>
    <sheet name="Sheet1" sheetId="10" r:id="rId3"/>
    <sheet name="fall_Soil_fertility" sheetId="7" r:id="rId4"/>
    <sheet name="Agronomic Data" sheetId="2" r:id="rId5"/>
  </sheets>
  <definedNames>
    <definedName name="_xlnm._FilterDatabase" localSheetId="4" hidden="1">'Agronomic Data'!$A$1:$N$33</definedName>
    <definedName name="_xlnm._FilterDatabase" localSheetId="3" hidden="1">fall_Soil_fertility!$A$1:$T$191</definedName>
    <definedName name="_xlnm._FilterDatabase" localSheetId="2" hidden="1">Sheet1!$A$1:$O$1</definedName>
    <definedName name="_xlnm._FilterDatabase" localSheetId="0" hidden="1">'sp fa moisture compared'!$P$23:$V$31</definedName>
    <definedName name="_xlnm._FilterDatabase" localSheetId="1" hidden="1">spring_Soil_fertility!$A$1:$T$224</definedName>
  </definedNames>
  <calcPr calcId="152511"/>
  <customWorkbookViews>
    <customWorkbookView name="Machado, Stephen - Personal View" guid="{54718536-0C8F-4684-8F63-3BCB6208FE2F}" mergeInterval="0" personalView="1" maximized="1" xWindow="-8" yWindow="-8" windowWidth="1456" windowHeight="876" activeSheetId="3"/>
    <customWorkbookView name="leyoung - Personal View" guid="{2FEE2D00-CECB-4EB0-8C88-BE52B2393D0F}" mergeInterval="0" personalView="1" maximized="1" xWindow="-8" yWindow="-8" windowWidth="1936" windowHeight="1056" activeSheetId="1"/>
    <customWorkbookView name="Young, Lauren Elizabeth - Personal View" guid="{1ECECF3D-1771-49D7-8EA0-A0E1FCF17BEA}" mergeInterval="0" personalView="1" maximized="1" xWindow="1432" yWindow="-8" windowWidth="1936" windowHeight="1056" activeSheetId="5"/>
  </customWorkbookViews>
  <pivotCaches>
    <pivotCache cacheId="7" r:id="rId6"/>
    <pivotCache cacheId="8" r:id="rId7"/>
  </pivotCaches>
</workbook>
</file>

<file path=xl/calcChain.xml><?xml version="1.0" encoding="utf-8"?>
<calcChain xmlns="http://schemas.openxmlformats.org/spreadsheetml/2006/main">
  <c r="R2" i="2" l="1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V2" i="2" l="1"/>
  <c r="W2" i="2" s="1"/>
  <c r="V3" i="2"/>
  <c r="W3" i="2" s="1"/>
  <c r="V4" i="2"/>
  <c r="W4" i="2" s="1"/>
  <c r="V5" i="2"/>
  <c r="W5" i="2" s="1"/>
  <c r="V6" i="2"/>
  <c r="W6" i="2" s="1"/>
  <c r="V7" i="2"/>
  <c r="W7" i="2" s="1"/>
  <c r="V8" i="2"/>
  <c r="W8" i="2" s="1"/>
  <c r="V9" i="2"/>
  <c r="W9" i="2" s="1"/>
  <c r="V10" i="2"/>
  <c r="W10" i="2" s="1"/>
  <c r="V11" i="2"/>
  <c r="W11" i="2" s="1"/>
  <c r="V12" i="2"/>
  <c r="W12" i="2" s="1"/>
  <c r="V13" i="2"/>
  <c r="W13" i="2" s="1"/>
  <c r="V14" i="2"/>
  <c r="W14" i="2" s="1"/>
  <c r="V15" i="2"/>
  <c r="W15" i="2" s="1"/>
  <c r="V16" i="2"/>
  <c r="W16" i="2" s="1"/>
  <c r="V17" i="2"/>
  <c r="W17" i="2" s="1"/>
  <c r="O3" i="7"/>
  <c r="L3" i="7" s="1"/>
  <c r="T3" i="7" s="1"/>
  <c r="O14" i="7"/>
  <c r="L14" i="7" s="1"/>
  <c r="T14" i="7" s="1"/>
  <c r="O4" i="7"/>
  <c r="L4" i="7" s="1"/>
  <c r="T4" i="7" s="1"/>
  <c r="O26" i="7"/>
  <c r="L26" i="7" s="1"/>
  <c r="T26" i="7" s="1"/>
  <c r="O5" i="7"/>
  <c r="L5" i="7" s="1"/>
  <c r="T5" i="7" s="1"/>
  <c r="O38" i="7"/>
  <c r="L38" i="7" s="1"/>
  <c r="T38" i="7" s="1"/>
  <c r="O6" i="7"/>
  <c r="L6" i="7" s="1"/>
  <c r="T6" i="7" s="1"/>
  <c r="O50" i="7"/>
  <c r="L50" i="7" s="1"/>
  <c r="T50" i="7" s="1"/>
  <c r="O62" i="7"/>
  <c r="L62" i="7" s="1"/>
  <c r="T62" i="7" s="1"/>
  <c r="P14" i="7"/>
  <c r="R14" i="7" s="1"/>
  <c r="O15" i="7"/>
  <c r="L15" i="7" s="1"/>
  <c r="T15" i="7" s="1"/>
  <c r="O74" i="7"/>
  <c r="L74" i="7" s="1"/>
  <c r="T74" i="7" s="1"/>
  <c r="O16" i="7"/>
  <c r="L16" i="7" s="1"/>
  <c r="T16" i="7" s="1"/>
  <c r="O86" i="7"/>
  <c r="L86" i="7" s="1"/>
  <c r="T86" i="7" s="1"/>
  <c r="O17" i="7"/>
  <c r="L17" i="7" s="1"/>
  <c r="T17" i="7" s="1"/>
  <c r="O98" i="7"/>
  <c r="L98" i="7" s="1"/>
  <c r="T98" i="7" s="1"/>
  <c r="O18" i="7"/>
  <c r="L18" i="7" s="1"/>
  <c r="T18" i="7" s="1"/>
  <c r="O109" i="7"/>
  <c r="L109" i="7" s="1"/>
  <c r="T109" i="7" s="1"/>
  <c r="O121" i="7"/>
  <c r="L121" i="7" s="1"/>
  <c r="T121" i="7" s="1"/>
  <c r="P26" i="7"/>
  <c r="R26" i="7" s="1"/>
  <c r="O27" i="7"/>
  <c r="L27" i="7" s="1"/>
  <c r="T27" i="7" s="1"/>
  <c r="O133" i="7"/>
  <c r="L133" i="7" s="1"/>
  <c r="T133" i="7" s="1"/>
  <c r="P27" i="7"/>
  <c r="R27" i="7" s="1"/>
  <c r="O28" i="7"/>
  <c r="L28" i="7" s="1"/>
  <c r="T28" i="7" s="1"/>
  <c r="O145" i="7"/>
  <c r="L145" i="7" s="1"/>
  <c r="T145" i="7" s="1"/>
  <c r="P28" i="7"/>
  <c r="R28" i="7" s="1"/>
  <c r="O29" i="7"/>
  <c r="L29" i="7" s="1"/>
  <c r="T29" i="7" s="1"/>
  <c r="O157" i="7"/>
  <c r="L157" i="7" s="1"/>
  <c r="T157" i="7" s="1"/>
  <c r="O30" i="7"/>
  <c r="L30" i="7" s="1"/>
  <c r="T30" i="7" s="1"/>
  <c r="O169" i="7"/>
  <c r="L169" i="7" s="1"/>
  <c r="T169" i="7" s="1"/>
  <c r="T174" i="7" s="1"/>
  <c r="O181" i="7"/>
  <c r="L181" i="7" s="1"/>
  <c r="T181" i="7" s="1"/>
  <c r="O39" i="7"/>
  <c r="L39" i="7" s="1"/>
  <c r="T39" i="7" s="1"/>
  <c r="O8" i="7"/>
  <c r="L8" i="7" s="1"/>
  <c r="T8" i="7" s="1"/>
  <c r="O40" i="7"/>
  <c r="L40" i="7" s="1"/>
  <c r="T40" i="7" s="1"/>
  <c r="O20" i="7"/>
  <c r="L20" i="7" s="1"/>
  <c r="T20" i="7" s="1"/>
  <c r="O41" i="7"/>
  <c r="L41" i="7" s="1"/>
  <c r="T41" i="7" s="1"/>
  <c r="O32" i="7"/>
  <c r="L32" i="7" s="1"/>
  <c r="T32" i="7" s="1"/>
  <c r="O42" i="7"/>
  <c r="L42" i="7" s="1"/>
  <c r="T42" i="7" s="1"/>
  <c r="O44" i="7"/>
  <c r="L44" i="7" s="1"/>
  <c r="T44" i="7" s="1"/>
  <c r="T49" i="7" s="1"/>
  <c r="O56" i="7"/>
  <c r="L56" i="7" s="1"/>
  <c r="T56" i="7" s="1"/>
  <c r="P50" i="7"/>
  <c r="R50" i="7"/>
  <c r="O51" i="7"/>
  <c r="L51" i="7" s="1"/>
  <c r="T51" i="7" s="1"/>
  <c r="O68" i="7"/>
  <c r="L68" i="7" s="1"/>
  <c r="T68" i="7" s="1"/>
  <c r="O52" i="7"/>
  <c r="L52" i="7" s="1"/>
  <c r="T52" i="7" s="1"/>
  <c r="O80" i="7"/>
  <c r="L80" i="7" s="1"/>
  <c r="T80" i="7" s="1"/>
  <c r="T85" i="7" s="1"/>
  <c r="O53" i="7"/>
  <c r="L53" i="7" s="1"/>
  <c r="T53" i="7" s="1"/>
  <c r="O92" i="7"/>
  <c r="L92" i="7" s="1"/>
  <c r="T92" i="7" s="1"/>
  <c r="O54" i="7"/>
  <c r="L54" i="7" s="1"/>
  <c r="T54" i="7" s="1"/>
  <c r="O104" i="7"/>
  <c r="L104" i="7" s="1"/>
  <c r="T104" i="7" s="1"/>
  <c r="O115" i="7"/>
  <c r="L115" i="7" s="1"/>
  <c r="T115" i="7" s="1"/>
  <c r="O63" i="7"/>
  <c r="L63" i="7" s="1"/>
  <c r="T63" i="7" s="1"/>
  <c r="O127" i="7"/>
  <c r="L127" i="7" s="1"/>
  <c r="T127" i="7" s="1"/>
  <c r="T132" i="7" s="1"/>
  <c r="O64" i="7"/>
  <c r="L64" i="7" s="1"/>
  <c r="T64" i="7" s="1"/>
  <c r="O139" i="7"/>
  <c r="L139" i="7" s="1"/>
  <c r="T139" i="7" s="1"/>
  <c r="O65" i="7"/>
  <c r="L65" i="7" s="1"/>
  <c r="T65" i="7" s="1"/>
  <c r="O151" i="7"/>
  <c r="L151" i="7" s="1"/>
  <c r="T151" i="7" s="1"/>
  <c r="O66" i="7"/>
  <c r="L66" i="7" s="1"/>
  <c r="T66" i="7" s="1"/>
  <c r="O163" i="7"/>
  <c r="L163" i="7" s="1"/>
  <c r="T163" i="7" s="1"/>
  <c r="O175" i="7"/>
  <c r="L175" i="7" s="1"/>
  <c r="T175" i="7" s="1"/>
  <c r="P74" i="7"/>
  <c r="R74" i="7" s="1"/>
  <c r="O75" i="7"/>
  <c r="L75" i="7" s="1"/>
  <c r="T75" i="7" s="1"/>
  <c r="O187" i="7"/>
  <c r="L187" i="7" s="1"/>
  <c r="T187" i="7" s="1"/>
  <c r="O76" i="7"/>
  <c r="L76" i="7" s="1"/>
  <c r="T76" i="7" s="1"/>
  <c r="P76" i="7"/>
  <c r="R76" i="7" s="1"/>
  <c r="O77" i="7"/>
  <c r="L77" i="7" s="1"/>
  <c r="T77" i="7" s="1"/>
  <c r="O78" i="7"/>
  <c r="L78" i="7" s="1"/>
  <c r="T78" i="7" s="1"/>
  <c r="P86" i="7"/>
  <c r="R86" i="7" s="1"/>
  <c r="O87" i="7"/>
  <c r="L87" i="7" s="1"/>
  <c r="T87" i="7" s="1"/>
  <c r="O88" i="7"/>
  <c r="L88" i="7" s="1"/>
  <c r="T88" i="7" s="1"/>
  <c r="O89" i="7"/>
  <c r="L89" i="7" s="1"/>
  <c r="T89" i="7" s="1"/>
  <c r="O90" i="7"/>
  <c r="L90" i="7" s="1"/>
  <c r="T90" i="7" s="1"/>
  <c r="P90" i="7"/>
  <c r="R90" i="7" s="1"/>
  <c r="O99" i="7"/>
  <c r="L99" i="7" s="1"/>
  <c r="T99" i="7" s="1"/>
  <c r="O110" i="7"/>
  <c r="L110" i="7" s="1"/>
  <c r="T110" i="7" s="1"/>
  <c r="P99" i="7"/>
  <c r="R99" i="7" s="1"/>
  <c r="O100" i="7"/>
  <c r="L100" i="7" s="1"/>
  <c r="T100" i="7" s="1"/>
  <c r="O122" i="7"/>
  <c r="L122" i="7" s="1"/>
  <c r="T122" i="7" s="1"/>
  <c r="O101" i="7"/>
  <c r="L101" i="7" s="1"/>
  <c r="T101" i="7" s="1"/>
  <c r="O134" i="7"/>
  <c r="L134" i="7" s="1"/>
  <c r="T134" i="7" s="1"/>
  <c r="O102" i="7"/>
  <c r="L102" i="7" s="1"/>
  <c r="T102" i="7" s="1"/>
  <c r="O146" i="7"/>
  <c r="L146" i="7" s="1"/>
  <c r="T146" i="7" s="1"/>
  <c r="O158" i="7"/>
  <c r="L158" i="7" s="1"/>
  <c r="T158" i="7" s="1"/>
  <c r="P109" i="7"/>
  <c r="R109" i="7" s="1"/>
  <c r="O170" i="7"/>
  <c r="L170" i="7" s="1"/>
  <c r="T170" i="7" s="1"/>
  <c r="O111" i="7"/>
  <c r="L111" i="7" s="1"/>
  <c r="T111" i="7" s="1"/>
  <c r="O182" i="7"/>
  <c r="L182" i="7" s="1"/>
  <c r="T182" i="7" s="1"/>
  <c r="O112" i="7"/>
  <c r="L112" i="7" s="1"/>
  <c r="T112" i="7" s="1"/>
  <c r="O9" i="7"/>
  <c r="L9" i="7" s="1"/>
  <c r="T9" i="7" s="1"/>
  <c r="P112" i="7"/>
  <c r="R112" i="7"/>
  <c r="O113" i="7"/>
  <c r="L113" i="7" s="1"/>
  <c r="T113" i="7" s="1"/>
  <c r="O21" i="7"/>
  <c r="L21" i="7" s="1"/>
  <c r="T21" i="7" s="1"/>
  <c r="P113" i="7"/>
  <c r="R113" i="7" s="1"/>
  <c r="O33" i="7"/>
  <c r="L33" i="7" s="1"/>
  <c r="T33" i="7" s="1"/>
  <c r="O45" i="7"/>
  <c r="L45" i="7" s="1"/>
  <c r="T45" i="7" s="1"/>
  <c r="O123" i="7"/>
  <c r="L123" i="7" s="1"/>
  <c r="T123" i="7" s="1"/>
  <c r="O57" i="7"/>
  <c r="L57" i="7" s="1"/>
  <c r="T57" i="7" s="1"/>
  <c r="O124" i="7"/>
  <c r="L124" i="7" s="1"/>
  <c r="T124" i="7" s="1"/>
  <c r="O69" i="7"/>
  <c r="L69" i="7" s="1"/>
  <c r="T69" i="7" s="1"/>
  <c r="O125" i="7"/>
  <c r="L125" i="7" s="1"/>
  <c r="T125" i="7" s="1"/>
  <c r="O81" i="7"/>
  <c r="L81" i="7" s="1"/>
  <c r="T81" i="7" s="1"/>
  <c r="O93" i="7"/>
  <c r="L93" i="7" s="1"/>
  <c r="T93" i="7" s="1"/>
  <c r="O105" i="7"/>
  <c r="L105" i="7" s="1"/>
  <c r="T105" i="7" s="1"/>
  <c r="O135" i="7"/>
  <c r="L135" i="7" s="1"/>
  <c r="T135" i="7" s="1"/>
  <c r="O116" i="7"/>
  <c r="L116" i="7" s="1"/>
  <c r="T116" i="7" s="1"/>
  <c r="O136" i="7"/>
  <c r="L136" i="7" s="1"/>
  <c r="T136" i="7" s="1"/>
  <c r="O128" i="7"/>
  <c r="L128" i="7" s="1"/>
  <c r="T128" i="7" s="1"/>
  <c r="O137" i="7"/>
  <c r="L137" i="7" s="1"/>
  <c r="T137" i="7" s="1"/>
  <c r="O140" i="7"/>
  <c r="L140" i="7" s="1"/>
  <c r="T140" i="7" s="1"/>
  <c r="O152" i="7"/>
  <c r="L152" i="7" s="1"/>
  <c r="T152" i="7" s="1"/>
  <c r="O164" i="7"/>
  <c r="L164" i="7" s="1"/>
  <c r="T164" i="7" s="1"/>
  <c r="P146" i="7"/>
  <c r="R146" i="7" s="1"/>
  <c r="O147" i="7"/>
  <c r="L147" i="7" s="1"/>
  <c r="T147" i="7" s="1"/>
  <c r="O176" i="7"/>
  <c r="L176" i="7" s="1"/>
  <c r="T176" i="7" s="1"/>
  <c r="O148" i="7"/>
  <c r="L148" i="7" s="1"/>
  <c r="T148" i="7" s="1"/>
  <c r="O188" i="7"/>
  <c r="L188" i="7" s="1"/>
  <c r="T188" i="7" s="1"/>
  <c r="O149" i="7"/>
  <c r="L149" i="7" s="1"/>
  <c r="T149" i="7" s="1"/>
  <c r="P149" i="7"/>
  <c r="R149" i="7" s="1"/>
  <c r="O159" i="7"/>
  <c r="L159" i="7" s="1"/>
  <c r="T159" i="7" s="1"/>
  <c r="P159" i="7"/>
  <c r="R159" i="7" s="1"/>
  <c r="O160" i="7"/>
  <c r="L160" i="7" s="1"/>
  <c r="T160" i="7" s="1"/>
  <c r="O161" i="7"/>
  <c r="L161" i="7" s="1"/>
  <c r="T161" i="7" s="1"/>
  <c r="P170" i="7"/>
  <c r="R170" i="7" s="1"/>
  <c r="O171" i="7"/>
  <c r="L171" i="7" s="1"/>
  <c r="T171" i="7" s="1"/>
  <c r="O172" i="7"/>
  <c r="L172" i="7" s="1"/>
  <c r="T172" i="7" s="1"/>
  <c r="O173" i="7"/>
  <c r="L173" i="7" s="1"/>
  <c r="T173" i="7" s="1"/>
  <c r="P181" i="7"/>
  <c r="R181" i="7" s="1"/>
  <c r="P182" i="7"/>
  <c r="Q182" i="7" s="1"/>
  <c r="R182" i="7"/>
  <c r="O183" i="7"/>
  <c r="L183" i="7" s="1"/>
  <c r="T183" i="7" s="1"/>
  <c r="O184" i="7"/>
  <c r="L184" i="7" s="1"/>
  <c r="T184" i="7" s="1"/>
  <c r="O185" i="7"/>
  <c r="L185" i="7" s="1"/>
  <c r="T185" i="7" s="1"/>
  <c r="P185" i="7"/>
  <c r="R185" i="7" s="1"/>
  <c r="O10" i="7"/>
  <c r="L10" i="7" s="1"/>
  <c r="T10" i="7" s="1"/>
  <c r="P8" i="7"/>
  <c r="R8" i="7"/>
  <c r="O22" i="7"/>
  <c r="L22" i="7" s="1"/>
  <c r="T22" i="7" s="1"/>
  <c r="P9" i="7"/>
  <c r="R9" i="7" s="1"/>
  <c r="O34" i="7"/>
  <c r="L34" i="7" s="1"/>
  <c r="T34" i="7" s="1"/>
  <c r="P10" i="7"/>
  <c r="R10" i="7" s="1"/>
  <c r="O11" i="7"/>
  <c r="L11" i="7" s="1"/>
  <c r="T11" i="7" s="1"/>
  <c r="O46" i="7"/>
  <c r="L46" i="7" s="1"/>
  <c r="T46" i="7" s="1"/>
  <c r="P11" i="7"/>
  <c r="R11" i="7" s="1"/>
  <c r="O12" i="7"/>
  <c r="L12" i="7" s="1"/>
  <c r="T12" i="7" s="1"/>
  <c r="O58" i="7"/>
  <c r="L58" i="7" s="1"/>
  <c r="T58" i="7" s="1"/>
  <c r="O70" i="7"/>
  <c r="L70" i="7" s="1"/>
  <c r="T70" i="7" s="1"/>
  <c r="P20" i="7"/>
  <c r="R20" i="7" s="1"/>
  <c r="O82" i="7"/>
  <c r="L82" i="7" s="1"/>
  <c r="T82" i="7" s="1"/>
  <c r="O94" i="7"/>
  <c r="L94" i="7" s="1"/>
  <c r="T94" i="7" s="1"/>
  <c r="O23" i="7"/>
  <c r="L23" i="7" s="1"/>
  <c r="T23" i="7" s="1"/>
  <c r="O106" i="7"/>
  <c r="L106" i="7" s="1"/>
  <c r="T106" i="7" s="1"/>
  <c r="O24" i="7"/>
  <c r="L24" i="7" s="1"/>
  <c r="T24" i="7" s="1"/>
  <c r="O117" i="7"/>
  <c r="L117" i="7" s="1"/>
  <c r="T117" i="7" s="1"/>
  <c r="O129" i="7"/>
  <c r="L129" i="7" s="1"/>
  <c r="T129" i="7" s="1"/>
  <c r="P32" i="7"/>
  <c r="R32" i="7" s="1"/>
  <c r="O141" i="7"/>
  <c r="L141" i="7" s="1"/>
  <c r="T141" i="7" s="1"/>
  <c r="P33" i="7"/>
  <c r="Q33" i="7" s="1"/>
  <c r="O153" i="7"/>
  <c r="L153" i="7" s="1"/>
  <c r="T153" i="7" s="1"/>
  <c r="O35" i="7"/>
  <c r="L35" i="7" s="1"/>
  <c r="T35" i="7" s="1"/>
  <c r="O165" i="7"/>
  <c r="L165" i="7" s="1"/>
  <c r="T165" i="7" s="1"/>
  <c r="O36" i="7"/>
  <c r="L36" i="7" s="1"/>
  <c r="T36" i="7" s="1"/>
  <c r="O177" i="7"/>
  <c r="L177" i="7" s="1"/>
  <c r="T177" i="7" s="1"/>
  <c r="O189" i="7"/>
  <c r="L189" i="7" s="1"/>
  <c r="T189" i="7" s="1"/>
  <c r="P44" i="7"/>
  <c r="R44" i="7" s="1"/>
  <c r="P45" i="7"/>
  <c r="R45" i="7"/>
  <c r="O47" i="7"/>
  <c r="L47" i="7" s="1"/>
  <c r="T47" i="7" s="1"/>
  <c r="O48" i="7"/>
  <c r="L48" i="7" s="1"/>
  <c r="T48" i="7" s="1"/>
  <c r="P57" i="7"/>
  <c r="R57" i="7" s="1"/>
  <c r="P58" i="7"/>
  <c r="R58" i="7" s="1"/>
  <c r="O59" i="7"/>
  <c r="L59" i="7" s="1"/>
  <c r="T59" i="7" s="1"/>
  <c r="P59" i="7"/>
  <c r="R59" i="7" s="1"/>
  <c r="O60" i="7"/>
  <c r="L60" i="7" s="1"/>
  <c r="T60" i="7" s="1"/>
  <c r="P60" i="7"/>
  <c r="R60" i="7" s="1"/>
  <c r="P68" i="7"/>
  <c r="R68" i="7" s="1"/>
  <c r="P69" i="7"/>
  <c r="R69" i="7"/>
  <c r="P70" i="7"/>
  <c r="R70" i="7" s="1"/>
  <c r="O71" i="7"/>
  <c r="L71" i="7" s="1"/>
  <c r="T71" i="7" s="1"/>
  <c r="O72" i="7"/>
  <c r="L72" i="7" s="1"/>
  <c r="T72" i="7" s="1"/>
  <c r="P81" i="7"/>
  <c r="R81" i="7" s="1"/>
  <c r="P82" i="7"/>
  <c r="R82" i="7" s="1"/>
  <c r="O83" i="7"/>
  <c r="L83" i="7" s="1"/>
  <c r="T83" i="7" s="1"/>
  <c r="P83" i="7"/>
  <c r="Q83" i="7" s="1"/>
  <c r="O84" i="7"/>
  <c r="L84" i="7" s="1"/>
  <c r="T84" i="7" s="1"/>
  <c r="P84" i="7"/>
  <c r="R84" i="7" s="1"/>
  <c r="P92" i="7"/>
  <c r="R92" i="7" s="1"/>
  <c r="P93" i="7"/>
  <c r="Q93" i="7" s="1"/>
  <c r="O95" i="7"/>
  <c r="L95" i="7" s="1"/>
  <c r="T95" i="7" s="1"/>
  <c r="O96" i="7"/>
  <c r="L96" i="7" s="1"/>
  <c r="T96" i="7" s="1"/>
  <c r="P96" i="7"/>
  <c r="R96" i="7" s="1"/>
  <c r="O107" i="7"/>
  <c r="L107" i="7" s="1"/>
  <c r="T107" i="7" s="1"/>
  <c r="O118" i="7"/>
  <c r="L118" i="7" s="1"/>
  <c r="T118" i="7" s="1"/>
  <c r="P105" i="7"/>
  <c r="R105" i="7" s="1"/>
  <c r="O130" i="7"/>
  <c r="L130" i="7" s="1"/>
  <c r="T130" i="7" s="1"/>
  <c r="O142" i="7"/>
  <c r="L142" i="7" s="1"/>
  <c r="T142" i="7" s="1"/>
  <c r="P107" i="7"/>
  <c r="R107" i="7" s="1"/>
  <c r="O154" i="7"/>
  <c r="L154" i="7" s="1"/>
  <c r="T154" i="7" s="1"/>
  <c r="O166" i="7"/>
  <c r="L166" i="7" s="1"/>
  <c r="T166" i="7" s="1"/>
  <c r="O178" i="7"/>
  <c r="L178" i="7" s="1"/>
  <c r="T178" i="7" s="1"/>
  <c r="O190" i="7"/>
  <c r="L190" i="7" s="1"/>
  <c r="T190" i="7" s="1"/>
  <c r="O119" i="7"/>
  <c r="L119" i="7" s="1"/>
  <c r="T119" i="7" s="1"/>
  <c r="P127" i="7"/>
  <c r="R127" i="7" s="1"/>
  <c r="P128" i="7"/>
  <c r="R128" i="7"/>
  <c r="O131" i="7"/>
  <c r="L131" i="7" s="1"/>
  <c r="T131" i="7" s="1"/>
  <c r="P139" i="7"/>
  <c r="R139" i="7" s="1"/>
  <c r="P141" i="7"/>
  <c r="R141" i="7" s="1"/>
  <c r="P142" i="7"/>
  <c r="R142" i="7" s="1"/>
  <c r="O143" i="7"/>
  <c r="L143" i="7" s="1"/>
  <c r="T143" i="7" s="1"/>
  <c r="P143" i="7"/>
  <c r="Q143" i="7" s="1"/>
  <c r="P153" i="7"/>
  <c r="R153" i="7" s="1"/>
  <c r="P154" i="7"/>
  <c r="R154" i="7" s="1"/>
  <c r="O155" i="7"/>
  <c r="L155" i="7" s="1"/>
  <c r="T155" i="7" s="1"/>
  <c r="P155" i="7"/>
  <c r="R155" i="7" s="1"/>
  <c r="P163" i="7"/>
  <c r="R163" i="7" s="1"/>
  <c r="P164" i="7"/>
  <c r="Q164" i="7" s="1"/>
  <c r="O167" i="7"/>
  <c r="L167" i="7" s="1"/>
  <c r="T167" i="7" s="1"/>
  <c r="P175" i="7"/>
  <c r="R175" i="7" s="1"/>
  <c r="P177" i="7"/>
  <c r="R177" i="7" s="1"/>
  <c r="O179" i="7"/>
  <c r="L179" i="7" s="1"/>
  <c r="T179" i="7" s="1"/>
  <c r="P187" i="7"/>
  <c r="R187" i="7" s="1"/>
  <c r="P188" i="7"/>
  <c r="R188" i="7" s="1"/>
  <c r="O191" i="7"/>
  <c r="L191" i="7" s="1"/>
  <c r="T191" i="7" s="1"/>
  <c r="Q14" i="7"/>
  <c r="Q26" i="7"/>
  <c r="Q27" i="7"/>
  <c r="Q28" i="7"/>
  <c r="Q50" i="7"/>
  <c r="Q76" i="7"/>
  <c r="Q90" i="7"/>
  <c r="Q112" i="7"/>
  <c r="Q159" i="7"/>
  <c r="Q181" i="7"/>
  <c r="Q185" i="7"/>
  <c r="Q8" i="7"/>
  <c r="Q10" i="7"/>
  <c r="Q32" i="7"/>
  <c r="Q45" i="7"/>
  <c r="Q59" i="7"/>
  <c r="Q69" i="7"/>
  <c r="Q81" i="7"/>
  <c r="Q82" i="7"/>
  <c r="Q92" i="7"/>
  <c r="Q96" i="7"/>
  <c r="Q128" i="7"/>
  <c r="Q153" i="7"/>
  <c r="Q154" i="7"/>
  <c r="Q163" i="7"/>
  <c r="O2" i="7"/>
  <c r="L2" i="7" s="1"/>
  <c r="T2" i="7" s="1"/>
  <c r="O3" i="1"/>
  <c r="L3" i="1" s="1"/>
  <c r="T3" i="1" s="1"/>
  <c r="O4" i="1"/>
  <c r="L4" i="1" s="1"/>
  <c r="T4" i="1" s="1"/>
  <c r="O5" i="1"/>
  <c r="L5" i="1" s="1"/>
  <c r="T5" i="1" s="1"/>
  <c r="P5" i="1"/>
  <c r="R5" i="1" s="1"/>
  <c r="O6" i="1"/>
  <c r="L6" i="1" s="1"/>
  <c r="T6" i="1" s="1"/>
  <c r="O7" i="1"/>
  <c r="L7" i="1" s="1"/>
  <c r="T7" i="1" s="1"/>
  <c r="O16" i="1"/>
  <c r="L16" i="1" s="1"/>
  <c r="T16" i="1" s="1"/>
  <c r="P16" i="1"/>
  <c r="R16" i="1" s="1"/>
  <c r="O17" i="1"/>
  <c r="L17" i="1" s="1"/>
  <c r="T17" i="1" s="1"/>
  <c r="O18" i="1"/>
  <c r="L18" i="1" s="1"/>
  <c r="T18" i="1" s="1"/>
  <c r="O19" i="1"/>
  <c r="L19" i="1" s="1"/>
  <c r="T19" i="1" s="1"/>
  <c r="O20" i="1"/>
  <c r="L20" i="1" s="1"/>
  <c r="T20" i="1" s="1"/>
  <c r="O21" i="1"/>
  <c r="L21" i="1" s="1"/>
  <c r="T21" i="1" s="1"/>
  <c r="P21" i="1"/>
  <c r="R21" i="1" s="1"/>
  <c r="O30" i="1"/>
  <c r="L30" i="1" s="1"/>
  <c r="T30" i="1" s="1"/>
  <c r="O31" i="1"/>
  <c r="L31" i="1" s="1"/>
  <c r="T31" i="1" s="1"/>
  <c r="O32" i="1"/>
  <c r="L32" i="1" s="1"/>
  <c r="T32" i="1" s="1"/>
  <c r="O33" i="1"/>
  <c r="L33" i="1" s="1"/>
  <c r="T33" i="1" s="1"/>
  <c r="O34" i="1"/>
  <c r="L34" i="1" s="1"/>
  <c r="T34" i="1" s="1"/>
  <c r="O35" i="1"/>
  <c r="L35" i="1" s="1"/>
  <c r="T35" i="1" s="1"/>
  <c r="O44" i="1"/>
  <c r="L44" i="1" s="1"/>
  <c r="T44" i="1" s="1"/>
  <c r="O45" i="1"/>
  <c r="L45" i="1" s="1"/>
  <c r="T45" i="1" s="1"/>
  <c r="P45" i="1"/>
  <c r="R45" i="1" s="1"/>
  <c r="O46" i="1"/>
  <c r="L46" i="1" s="1"/>
  <c r="T46" i="1" s="1"/>
  <c r="O47" i="1"/>
  <c r="L47" i="1" s="1"/>
  <c r="T47" i="1" s="1"/>
  <c r="O48" i="1"/>
  <c r="L48" i="1" s="1"/>
  <c r="T48" i="1" s="1"/>
  <c r="O49" i="1"/>
  <c r="L49" i="1" s="1"/>
  <c r="T49" i="1" s="1"/>
  <c r="O58" i="1"/>
  <c r="L58" i="1" s="1"/>
  <c r="T58" i="1" s="1"/>
  <c r="T64" i="1" s="1"/>
  <c r="O59" i="1"/>
  <c r="L59" i="1" s="1"/>
  <c r="T59" i="1" s="1"/>
  <c r="O60" i="1"/>
  <c r="L60" i="1" s="1"/>
  <c r="T60" i="1" s="1"/>
  <c r="O61" i="1"/>
  <c r="L61" i="1" s="1"/>
  <c r="T61" i="1" s="1"/>
  <c r="P61" i="1"/>
  <c r="R61" i="1" s="1"/>
  <c r="O62" i="1"/>
  <c r="L62" i="1" s="1"/>
  <c r="T62" i="1" s="1"/>
  <c r="O63" i="1"/>
  <c r="L63" i="1" s="1"/>
  <c r="T63" i="1" s="1"/>
  <c r="O72" i="1"/>
  <c r="L72" i="1" s="1"/>
  <c r="T72" i="1" s="1"/>
  <c r="T78" i="1" s="1"/>
  <c r="O73" i="1"/>
  <c r="L73" i="1" s="1"/>
  <c r="T73" i="1" s="1"/>
  <c r="O74" i="1"/>
  <c r="L74" i="1" s="1"/>
  <c r="T74" i="1" s="1"/>
  <c r="O75" i="1"/>
  <c r="L75" i="1" s="1"/>
  <c r="T75" i="1" s="1"/>
  <c r="O76" i="1"/>
  <c r="L76" i="1" s="1"/>
  <c r="T76" i="1" s="1"/>
  <c r="O77" i="1"/>
  <c r="L77" i="1" s="1"/>
  <c r="T77" i="1" s="1"/>
  <c r="P77" i="1"/>
  <c r="R77" i="1" s="1"/>
  <c r="O86" i="1"/>
  <c r="L86" i="1" s="1"/>
  <c r="T86" i="1" s="1"/>
  <c r="O87" i="1"/>
  <c r="L87" i="1" s="1"/>
  <c r="T87" i="1" s="1"/>
  <c r="O88" i="1"/>
  <c r="L88" i="1" s="1"/>
  <c r="T88" i="1" s="1"/>
  <c r="O89" i="1"/>
  <c r="L89" i="1" s="1"/>
  <c r="T89" i="1" s="1"/>
  <c r="P89" i="1"/>
  <c r="R89" i="1" s="1"/>
  <c r="O90" i="1"/>
  <c r="L90" i="1" s="1"/>
  <c r="T90" i="1" s="1"/>
  <c r="O91" i="1"/>
  <c r="L91" i="1" s="1"/>
  <c r="T91" i="1" s="1"/>
  <c r="O100" i="1"/>
  <c r="L100" i="1" s="1"/>
  <c r="T100" i="1" s="1"/>
  <c r="O101" i="1"/>
  <c r="L101" i="1" s="1"/>
  <c r="T101" i="1" s="1"/>
  <c r="O102" i="1"/>
  <c r="L102" i="1" s="1"/>
  <c r="T102" i="1" s="1"/>
  <c r="O103" i="1"/>
  <c r="L103" i="1" s="1"/>
  <c r="T103" i="1" s="1"/>
  <c r="O104" i="1"/>
  <c r="L104" i="1" s="1"/>
  <c r="T104" i="1" s="1"/>
  <c r="O105" i="1"/>
  <c r="L105" i="1" s="1"/>
  <c r="T105" i="1" s="1"/>
  <c r="P105" i="1"/>
  <c r="R105" i="1" s="1"/>
  <c r="O114" i="1"/>
  <c r="L114" i="1" s="1"/>
  <c r="T114" i="1" s="1"/>
  <c r="O115" i="1"/>
  <c r="L115" i="1" s="1"/>
  <c r="T115" i="1" s="1"/>
  <c r="O116" i="1"/>
  <c r="L116" i="1" s="1"/>
  <c r="T116" i="1" s="1"/>
  <c r="O117" i="1"/>
  <c r="L117" i="1" s="1"/>
  <c r="T117" i="1" s="1"/>
  <c r="O118" i="1"/>
  <c r="L118" i="1" s="1"/>
  <c r="T118" i="1" s="1"/>
  <c r="O119" i="1"/>
  <c r="L119" i="1" s="1"/>
  <c r="T119" i="1" s="1"/>
  <c r="O128" i="1"/>
  <c r="L128" i="1" s="1"/>
  <c r="T128" i="1" s="1"/>
  <c r="O129" i="1"/>
  <c r="L129" i="1" s="1"/>
  <c r="T129" i="1" s="1"/>
  <c r="P129" i="1"/>
  <c r="R129" i="1" s="1"/>
  <c r="O130" i="1"/>
  <c r="L130" i="1" s="1"/>
  <c r="T130" i="1" s="1"/>
  <c r="O131" i="1"/>
  <c r="L131" i="1" s="1"/>
  <c r="T131" i="1" s="1"/>
  <c r="O132" i="1"/>
  <c r="L132" i="1" s="1"/>
  <c r="T132" i="1" s="1"/>
  <c r="O133" i="1"/>
  <c r="L133" i="1" s="1"/>
  <c r="T133" i="1" s="1"/>
  <c r="P133" i="1"/>
  <c r="R133" i="1" s="1"/>
  <c r="O142" i="1"/>
  <c r="L142" i="1" s="1"/>
  <c r="T142" i="1" s="1"/>
  <c r="O143" i="1"/>
  <c r="L143" i="1" s="1"/>
  <c r="T143" i="1" s="1"/>
  <c r="O144" i="1"/>
  <c r="L144" i="1" s="1"/>
  <c r="T144" i="1" s="1"/>
  <c r="O145" i="1"/>
  <c r="L145" i="1" s="1"/>
  <c r="T145" i="1" s="1"/>
  <c r="P145" i="1"/>
  <c r="R145" i="1" s="1"/>
  <c r="O146" i="1"/>
  <c r="L146" i="1" s="1"/>
  <c r="T146" i="1" s="1"/>
  <c r="O147" i="1"/>
  <c r="L147" i="1" s="1"/>
  <c r="T147" i="1" s="1"/>
  <c r="O156" i="1"/>
  <c r="L156" i="1" s="1"/>
  <c r="T156" i="1" s="1"/>
  <c r="O157" i="1"/>
  <c r="L157" i="1" s="1"/>
  <c r="T157" i="1" s="1"/>
  <c r="O158" i="1"/>
  <c r="L158" i="1" s="1"/>
  <c r="T158" i="1" s="1"/>
  <c r="O159" i="1"/>
  <c r="L159" i="1" s="1"/>
  <c r="T159" i="1" s="1"/>
  <c r="O160" i="1"/>
  <c r="L160" i="1" s="1"/>
  <c r="T160" i="1" s="1"/>
  <c r="O161" i="1"/>
  <c r="L161" i="1" s="1"/>
  <c r="T161" i="1" s="1"/>
  <c r="P161" i="1"/>
  <c r="R161" i="1" s="1"/>
  <c r="O170" i="1"/>
  <c r="L170" i="1" s="1"/>
  <c r="T170" i="1" s="1"/>
  <c r="O171" i="1"/>
  <c r="L171" i="1" s="1"/>
  <c r="T171" i="1" s="1"/>
  <c r="O172" i="1"/>
  <c r="L172" i="1" s="1"/>
  <c r="T172" i="1" s="1"/>
  <c r="O173" i="1"/>
  <c r="L173" i="1" s="1"/>
  <c r="T173" i="1" s="1"/>
  <c r="P173" i="1"/>
  <c r="R173" i="1" s="1"/>
  <c r="O174" i="1"/>
  <c r="L174" i="1" s="1"/>
  <c r="T174" i="1" s="1"/>
  <c r="O175" i="1"/>
  <c r="L175" i="1" s="1"/>
  <c r="T175" i="1" s="1"/>
  <c r="O184" i="1"/>
  <c r="L184" i="1" s="1"/>
  <c r="T184" i="1" s="1"/>
  <c r="O185" i="1"/>
  <c r="L185" i="1" s="1"/>
  <c r="T185" i="1" s="1"/>
  <c r="P185" i="1"/>
  <c r="R185" i="1" s="1"/>
  <c r="O186" i="1"/>
  <c r="L186" i="1" s="1"/>
  <c r="T186" i="1" s="1"/>
  <c r="O187" i="1"/>
  <c r="L187" i="1" s="1"/>
  <c r="T187" i="1" s="1"/>
  <c r="O188" i="1"/>
  <c r="L188" i="1" s="1"/>
  <c r="T188" i="1" s="1"/>
  <c r="O189" i="1"/>
  <c r="L189" i="1" s="1"/>
  <c r="T189" i="1" s="1"/>
  <c r="O198" i="1"/>
  <c r="L198" i="1" s="1"/>
  <c r="T198" i="1" s="1"/>
  <c r="O199" i="1"/>
  <c r="L199" i="1" s="1"/>
  <c r="T199" i="1" s="1"/>
  <c r="O200" i="1"/>
  <c r="L200" i="1" s="1"/>
  <c r="T200" i="1" s="1"/>
  <c r="O201" i="1"/>
  <c r="L201" i="1" s="1"/>
  <c r="T201" i="1" s="1"/>
  <c r="P201" i="1"/>
  <c r="R201" i="1" s="1"/>
  <c r="O202" i="1"/>
  <c r="L202" i="1" s="1"/>
  <c r="T202" i="1" s="1"/>
  <c r="O203" i="1"/>
  <c r="L203" i="1" s="1"/>
  <c r="T203" i="1" s="1"/>
  <c r="O212" i="1"/>
  <c r="L212" i="1" s="1"/>
  <c r="T212" i="1" s="1"/>
  <c r="O213" i="1"/>
  <c r="L213" i="1" s="1"/>
  <c r="T213" i="1" s="1"/>
  <c r="P213" i="1"/>
  <c r="R213" i="1" s="1"/>
  <c r="O214" i="1"/>
  <c r="L214" i="1" s="1"/>
  <c r="T214" i="1" s="1"/>
  <c r="O215" i="1"/>
  <c r="L215" i="1" s="1"/>
  <c r="T215" i="1" s="1"/>
  <c r="O216" i="1"/>
  <c r="L216" i="1" s="1"/>
  <c r="T216" i="1" s="1"/>
  <c r="O217" i="1"/>
  <c r="L217" i="1" s="1"/>
  <c r="T217" i="1" s="1"/>
  <c r="P217" i="1"/>
  <c r="R217" i="1" s="1"/>
  <c r="O9" i="1"/>
  <c r="L9" i="1" s="1"/>
  <c r="T9" i="1" s="1"/>
  <c r="O10" i="1"/>
  <c r="L10" i="1" s="1"/>
  <c r="T10" i="1" s="1"/>
  <c r="O11" i="1"/>
  <c r="L11" i="1" s="1"/>
  <c r="T11" i="1" s="1"/>
  <c r="O12" i="1"/>
  <c r="L12" i="1" s="1"/>
  <c r="T12" i="1" s="1"/>
  <c r="O13" i="1"/>
  <c r="L13" i="1" s="1"/>
  <c r="T13" i="1" s="1"/>
  <c r="O14" i="1"/>
  <c r="L14" i="1" s="1"/>
  <c r="T14" i="1" s="1"/>
  <c r="O23" i="1"/>
  <c r="L23" i="1" s="1"/>
  <c r="T23" i="1" s="1"/>
  <c r="O24" i="1"/>
  <c r="L24" i="1" s="1"/>
  <c r="T24" i="1" s="1"/>
  <c r="P24" i="1"/>
  <c r="R24" i="1" s="1"/>
  <c r="O25" i="1"/>
  <c r="L25" i="1" s="1"/>
  <c r="T25" i="1" s="1"/>
  <c r="O26" i="1"/>
  <c r="L26" i="1" s="1"/>
  <c r="T26" i="1" s="1"/>
  <c r="O27" i="1"/>
  <c r="L27" i="1" s="1"/>
  <c r="T27" i="1" s="1"/>
  <c r="O28" i="1"/>
  <c r="L28" i="1" s="1"/>
  <c r="T28" i="1" s="1"/>
  <c r="P28" i="1"/>
  <c r="R28" i="1" s="1"/>
  <c r="O37" i="1"/>
  <c r="L37" i="1" s="1"/>
  <c r="T37" i="1" s="1"/>
  <c r="O38" i="1"/>
  <c r="L38" i="1" s="1"/>
  <c r="T38" i="1" s="1"/>
  <c r="O39" i="1"/>
  <c r="L39" i="1" s="1"/>
  <c r="T39" i="1" s="1"/>
  <c r="O40" i="1"/>
  <c r="L40" i="1" s="1"/>
  <c r="T40" i="1" s="1"/>
  <c r="P40" i="1"/>
  <c r="R40" i="1" s="1"/>
  <c r="O41" i="1"/>
  <c r="L41" i="1" s="1"/>
  <c r="T41" i="1" s="1"/>
  <c r="O42" i="1"/>
  <c r="L42" i="1" s="1"/>
  <c r="T42" i="1" s="1"/>
  <c r="O51" i="1"/>
  <c r="L51" i="1" s="1"/>
  <c r="T51" i="1" s="1"/>
  <c r="O52" i="1"/>
  <c r="L52" i="1" s="1"/>
  <c r="T52" i="1" s="1"/>
  <c r="O53" i="1"/>
  <c r="L53" i="1" s="1"/>
  <c r="T53" i="1" s="1"/>
  <c r="O54" i="1"/>
  <c r="L54" i="1" s="1"/>
  <c r="T54" i="1" s="1"/>
  <c r="O55" i="1"/>
  <c r="L55" i="1" s="1"/>
  <c r="T55" i="1" s="1"/>
  <c r="O56" i="1"/>
  <c r="L56" i="1" s="1"/>
  <c r="T56" i="1" s="1"/>
  <c r="P56" i="1"/>
  <c r="R56" i="1" s="1"/>
  <c r="O65" i="1"/>
  <c r="L65" i="1" s="1"/>
  <c r="T65" i="1" s="1"/>
  <c r="O66" i="1"/>
  <c r="L66" i="1" s="1"/>
  <c r="T66" i="1" s="1"/>
  <c r="O67" i="1"/>
  <c r="L67" i="1" s="1"/>
  <c r="T67" i="1" s="1"/>
  <c r="O68" i="1"/>
  <c r="L68" i="1" s="1"/>
  <c r="T68" i="1" s="1"/>
  <c r="P68" i="1"/>
  <c r="R68" i="1" s="1"/>
  <c r="O69" i="1"/>
  <c r="L69" i="1" s="1"/>
  <c r="T69" i="1" s="1"/>
  <c r="O70" i="1"/>
  <c r="L70" i="1" s="1"/>
  <c r="T70" i="1" s="1"/>
  <c r="O79" i="1"/>
  <c r="L79" i="1" s="1"/>
  <c r="T79" i="1" s="1"/>
  <c r="O80" i="1"/>
  <c r="L80" i="1" s="1"/>
  <c r="T80" i="1" s="1"/>
  <c r="P80" i="1"/>
  <c r="R80" i="1" s="1"/>
  <c r="O81" i="1"/>
  <c r="L81" i="1" s="1"/>
  <c r="T81" i="1" s="1"/>
  <c r="O82" i="1"/>
  <c r="L82" i="1" s="1"/>
  <c r="T82" i="1" s="1"/>
  <c r="O83" i="1"/>
  <c r="L83" i="1" s="1"/>
  <c r="T83" i="1" s="1"/>
  <c r="O84" i="1"/>
  <c r="L84" i="1" s="1"/>
  <c r="T84" i="1" s="1"/>
  <c r="O93" i="1"/>
  <c r="L93" i="1" s="1"/>
  <c r="T93" i="1" s="1"/>
  <c r="O94" i="1"/>
  <c r="L94" i="1" s="1"/>
  <c r="T94" i="1" s="1"/>
  <c r="O95" i="1"/>
  <c r="L95" i="1" s="1"/>
  <c r="T95" i="1" s="1"/>
  <c r="O96" i="1"/>
  <c r="L96" i="1" s="1"/>
  <c r="T96" i="1" s="1"/>
  <c r="P96" i="1"/>
  <c r="R96" i="1" s="1"/>
  <c r="O97" i="1"/>
  <c r="L97" i="1" s="1"/>
  <c r="T97" i="1" s="1"/>
  <c r="O98" i="1"/>
  <c r="L98" i="1" s="1"/>
  <c r="T98" i="1" s="1"/>
  <c r="O107" i="1"/>
  <c r="L107" i="1" s="1"/>
  <c r="T107" i="1" s="1"/>
  <c r="O108" i="1"/>
  <c r="L108" i="1" s="1"/>
  <c r="T108" i="1" s="1"/>
  <c r="P108" i="1"/>
  <c r="R108" i="1" s="1"/>
  <c r="O109" i="1"/>
  <c r="L109" i="1" s="1"/>
  <c r="T109" i="1" s="1"/>
  <c r="O110" i="1"/>
  <c r="L110" i="1" s="1"/>
  <c r="T110" i="1" s="1"/>
  <c r="O111" i="1"/>
  <c r="L111" i="1" s="1"/>
  <c r="T111" i="1" s="1"/>
  <c r="O112" i="1"/>
  <c r="L112" i="1" s="1"/>
  <c r="T112" i="1" s="1"/>
  <c r="P112" i="1"/>
  <c r="R112" i="1" s="1"/>
  <c r="O121" i="1"/>
  <c r="L121" i="1" s="1"/>
  <c r="T121" i="1" s="1"/>
  <c r="O122" i="1"/>
  <c r="L122" i="1" s="1"/>
  <c r="T122" i="1" s="1"/>
  <c r="O123" i="1"/>
  <c r="L123" i="1" s="1"/>
  <c r="T123" i="1" s="1"/>
  <c r="O124" i="1"/>
  <c r="L124" i="1" s="1"/>
  <c r="T124" i="1" s="1"/>
  <c r="O125" i="1"/>
  <c r="L125" i="1" s="1"/>
  <c r="T125" i="1" s="1"/>
  <c r="O126" i="1"/>
  <c r="L126" i="1" s="1"/>
  <c r="T126" i="1" s="1"/>
  <c r="O135" i="1"/>
  <c r="L135" i="1" s="1"/>
  <c r="T135" i="1" s="1"/>
  <c r="O136" i="1"/>
  <c r="L136" i="1" s="1"/>
  <c r="T136" i="1" s="1"/>
  <c r="P136" i="1"/>
  <c r="R136" i="1" s="1"/>
  <c r="O137" i="1"/>
  <c r="L137" i="1" s="1"/>
  <c r="T137" i="1" s="1"/>
  <c r="O138" i="1"/>
  <c r="L138" i="1" s="1"/>
  <c r="T138" i="1" s="1"/>
  <c r="O139" i="1"/>
  <c r="L139" i="1" s="1"/>
  <c r="T139" i="1" s="1"/>
  <c r="O140" i="1"/>
  <c r="L140" i="1" s="1"/>
  <c r="T140" i="1" s="1"/>
  <c r="P140" i="1"/>
  <c r="R140" i="1" s="1"/>
  <c r="O149" i="1"/>
  <c r="L149" i="1" s="1"/>
  <c r="T149" i="1" s="1"/>
  <c r="O150" i="1"/>
  <c r="L150" i="1" s="1"/>
  <c r="T150" i="1" s="1"/>
  <c r="O151" i="1"/>
  <c r="L151" i="1" s="1"/>
  <c r="T151" i="1" s="1"/>
  <c r="O152" i="1"/>
  <c r="L152" i="1" s="1"/>
  <c r="T152" i="1" s="1"/>
  <c r="P152" i="1"/>
  <c r="R152" i="1" s="1"/>
  <c r="O153" i="1"/>
  <c r="L153" i="1" s="1"/>
  <c r="T153" i="1" s="1"/>
  <c r="O154" i="1"/>
  <c r="L154" i="1" s="1"/>
  <c r="T154" i="1" s="1"/>
  <c r="O163" i="1"/>
  <c r="L163" i="1" s="1"/>
  <c r="T163" i="1" s="1"/>
  <c r="O164" i="1"/>
  <c r="L164" i="1" s="1"/>
  <c r="T164" i="1" s="1"/>
  <c r="O165" i="1"/>
  <c r="L165" i="1" s="1"/>
  <c r="T165" i="1" s="1"/>
  <c r="O166" i="1"/>
  <c r="L166" i="1" s="1"/>
  <c r="T166" i="1" s="1"/>
  <c r="O167" i="1"/>
  <c r="L167" i="1" s="1"/>
  <c r="T167" i="1" s="1"/>
  <c r="O168" i="1"/>
  <c r="L168" i="1" s="1"/>
  <c r="T168" i="1" s="1"/>
  <c r="P168" i="1"/>
  <c r="R168" i="1" s="1"/>
  <c r="O177" i="1"/>
  <c r="L177" i="1" s="1"/>
  <c r="T177" i="1" s="1"/>
  <c r="T183" i="1" s="1"/>
  <c r="O178" i="1"/>
  <c r="L178" i="1" s="1"/>
  <c r="T178" i="1" s="1"/>
  <c r="O179" i="1"/>
  <c r="L179" i="1" s="1"/>
  <c r="T179" i="1" s="1"/>
  <c r="P179" i="1"/>
  <c r="R179" i="1" s="1"/>
  <c r="O180" i="1"/>
  <c r="L180" i="1" s="1"/>
  <c r="T180" i="1" s="1"/>
  <c r="O181" i="1"/>
  <c r="L181" i="1" s="1"/>
  <c r="T181" i="1" s="1"/>
  <c r="O182" i="1"/>
  <c r="L182" i="1" s="1"/>
  <c r="T182" i="1" s="1"/>
  <c r="P182" i="1"/>
  <c r="R182" i="1" s="1"/>
  <c r="O191" i="1"/>
  <c r="L191" i="1" s="1"/>
  <c r="T191" i="1" s="1"/>
  <c r="P191" i="1"/>
  <c r="O192" i="1"/>
  <c r="L192" i="1" s="1"/>
  <c r="T192" i="1" s="1"/>
  <c r="O193" i="1"/>
  <c r="L193" i="1" s="1"/>
  <c r="T193" i="1" s="1"/>
  <c r="O194" i="1"/>
  <c r="L194" i="1" s="1"/>
  <c r="T194" i="1" s="1"/>
  <c r="O195" i="1"/>
  <c r="L195" i="1" s="1"/>
  <c r="T195" i="1" s="1"/>
  <c r="O196" i="1"/>
  <c r="L196" i="1" s="1"/>
  <c r="T196" i="1" s="1"/>
  <c r="O205" i="1"/>
  <c r="L205" i="1" s="1"/>
  <c r="T205" i="1" s="1"/>
  <c r="O206" i="1"/>
  <c r="L206" i="1" s="1"/>
  <c r="T206" i="1" s="1"/>
  <c r="P206" i="1"/>
  <c r="R206" i="1" s="1"/>
  <c r="O207" i="1"/>
  <c r="L207" i="1" s="1"/>
  <c r="T207" i="1" s="1"/>
  <c r="O208" i="1"/>
  <c r="L208" i="1" s="1"/>
  <c r="T208" i="1" s="1"/>
  <c r="O209" i="1"/>
  <c r="L209" i="1" s="1"/>
  <c r="T209" i="1" s="1"/>
  <c r="P209" i="1"/>
  <c r="R209" i="1" s="1"/>
  <c r="O210" i="1"/>
  <c r="L210" i="1" s="1"/>
  <c r="T210" i="1" s="1"/>
  <c r="O219" i="1"/>
  <c r="L219" i="1" s="1"/>
  <c r="T219" i="1" s="1"/>
  <c r="O220" i="1"/>
  <c r="L220" i="1" s="1"/>
  <c r="T220" i="1" s="1"/>
  <c r="P220" i="1"/>
  <c r="R220" i="1" s="1"/>
  <c r="O221" i="1"/>
  <c r="L221" i="1" s="1"/>
  <c r="T221" i="1" s="1"/>
  <c r="P221" i="1"/>
  <c r="R221" i="1" s="1"/>
  <c r="O222" i="1"/>
  <c r="L222" i="1" s="1"/>
  <c r="T222" i="1" s="1"/>
  <c r="O223" i="1"/>
  <c r="L223" i="1" s="1"/>
  <c r="T223" i="1" s="1"/>
  <c r="O224" i="1"/>
  <c r="L224" i="1" s="1"/>
  <c r="T224" i="1" s="1"/>
  <c r="O2" i="1"/>
  <c r="L2" i="1" s="1"/>
  <c r="T2" i="1" s="1"/>
  <c r="Q16" i="1"/>
  <c r="Q58" i="7" l="1"/>
  <c r="Q149" i="7"/>
  <c r="Q74" i="7"/>
  <c r="R33" i="7"/>
  <c r="P135" i="7"/>
  <c r="T192" i="7"/>
  <c r="T144" i="7"/>
  <c r="P42" i="7"/>
  <c r="T25" i="7"/>
  <c r="P30" i="7"/>
  <c r="T103" i="7"/>
  <c r="T55" i="7"/>
  <c r="T91" i="7"/>
  <c r="Q44" i="7"/>
  <c r="Q99" i="7"/>
  <c r="P140" i="7"/>
  <c r="P106" i="7"/>
  <c r="P21" i="7"/>
  <c r="P169" i="7"/>
  <c r="P134" i="7"/>
  <c r="R134" i="7" s="1"/>
  <c r="T180" i="7"/>
  <c r="T73" i="7"/>
  <c r="P39" i="7"/>
  <c r="P29" i="7"/>
  <c r="T138" i="7"/>
  <c r="T43" i="7"/>
  <c r="Q139" i="7"/>
  <c r="P117" i="7"/>
  <c r="R93" i="7"/>
  <c r="P48" i="7"/>
  <c r="P136" i="7"/>
  <c r="R136" i="7" s="1"/>
  <c r="T168" i="7"/>
  <c r="T120" i="7"/>
  <c r="P41" i="7"/>
  <c r="T13" i="7"/>
  <c r="T162" i="7"/>
  <c r="T79" i="7"/>
  <c r="T31" i="7"/>
  <c r="Q86" i="7"/>
  <c r="P166" i="7"/>
  <c r="R166" i="7" s="1"/>
  <c r="P111" i="7"/>
  <c r="T108" i="7"/>
  <c r="T37" i="7"/>
  <c r="T126" i="7"/>
  <c r="T7" i="7"/>
  <c r="T193" i="7" s="1"/>
  <c r="Q70" i="7"/>
  <c r="Q170" i="7"/>
  <c r="Q188" i="7"/>
  <c r="P189" i="7"/>
  <c r="R164" i="7"/>
  <c r="P152" i="7"/>
  <c r="R152" i="7" s="1"/>
  <c r="P116" i="7"/>
  <c r="P72" i="7"/>
  <c r="P172" i="7"/>
  <c r="T156" i="7"/>
  <c r="P38" i="7"/>
  <c r="T114" i="7"/>
  <c r="T19" i="7"/>
  <c r="Q177" i="7"/>
  <c r="Q11" i="7"/>
  <c r="P12" i="7"/>
  <c r="R12" i="7" s="1"/>
  <c r="P75" i="7"/>
  <c r="T97" i="7"/>
  <c r="T61" i="7"/>
  <c r="P40" i="7"/>
  <c r="R40" i="7" s="1"/>
  <c r="T186" i="7"/>
  <c r="T150" i="7"/>
  <c r="T67" i="7"/>
  <c r="Q175" i="7"/>
  <c r="Q57" i="7"/>
  <c r="Q20" i="7"/>
  <c r="Q146" i="7"/>
  <c r="Q109" i="7"/>
  <c r="P176" i="7"/>
  <c r="P151" i="7"/>
  <c r="P130" i="7"/>
  <c r="P119" i="7"/>
  <c r="P104" i="7"/>
  <c r="P36" i="7"/>
  <c r="P34" i="7"/>
  <c r="P173" i="7"/>
  <c r="P160" i="7"/>
  <c r="P157" i="7"/>
  <c r="P145" i="7"/>
  <c r="P98" i="7"/>
  <c r="P53" i="7"/>
  <c r="P51" i="7"/>
  <c r="P6" i="7"/>
  <c r="P4" i="7"/>
  <c r="Q152" i="7"/>
  <c r="P190" i="7"/>
  <c r="P179" i="7"/>
  <c r="P165" i="7"/>
  <c r="R143" i="7"/>
  <c r="P94" i="7"/>
  <c r="R83" i="7"/>
  <c r="P80" i="7"/>
  <c r="P56" i="7"/>
  <c r="P46" i="7"/>
  <c r="P24" i="7"/>
  <c r="P22" i="7"/>
  <c r="P183" i="7"/>
  <c r="P147" i="7"/>
  <c r="P124" i="7"/>
  <c r="P122" i="7"/>
  <c r="P102" i="7"/>
  <c r="P100" i="7"/>
  <c r="P88" i="7"/>
  <c r="P78" i="7"/>
  <c r="P66" i="7"/>
  <c r="P64" i="7"/>
  <c r="P62" i="7"/>
  <c r="P17" i="7"/>
  <c r="P15" i="7"/>
  <c r="P129" i="7"/>
  <c r="P133" i="7"/>
  <c r="Q166" i="7"/>
  <c r="Q84" i="7"/>
  <c r="P137" i="7"/>
  <c r="P110" i="7"/>
  <c r="Q107" i="7"/>
  <c r="Q187" i="7"/>
  <c r="P118" i="7"/>
  <c r="Q142" i="7"/>
  <c r="Q127" i="7"/>
  <c r="Q105" i="7"/>
  <c r="Q68" i="7"/>
  <c r="Q9" i="7"/>
  <c r="Q113" i="7"/>
  <c r="Q40" i="7"/>
  <c r="P178" i="7"/>
  <c r="P167" i="7"/>
  <c r="P115" i="7"/>
  <c r="P35" i="7"/>
  <c r="P121" i="7"/>
  <c r="P87" i="7"/>
  <c r="P77" i="7"/>
  <c r="P54" i="7"/>
  <c r="P52" i="7"/>
  <c r="P5" i="7"/>
  <c r="P3" i="7"/>
  <c r="P2" i="7"/>
  <c r="Q141" i="7"/>
  <c r="Q60" i="7"/>
  <c r="Q134" i="7"/>
  <c r="P131" i="7"/>
  <c r="P23" i="7"/>
  <c r="P161" i="7"/>
  <c r="P148" i="7"/>
  <c r="P125" i="7"/>
  <c r="P123" i="7"/>
  <c r="P101" i="7"/>
  <c r="P65" i="7"/>
  <c r="P63" i="7"/>
  <c r="P18" i="7"/>
  <c r="P16" i="7"/>
  <c r="Q155" i="7"/>
  <c r="P191" i="7"/>
  <c r="P95" i="7"/>
  <c r="P71" i="7"/>
  <c r="P47" i="7"/>
  <c r="P184" i="7"/>
  <c r="P171" i="7"/>
  <c r="P158" i="7"/>
  <c r="P89" i="7"/>
  <c r="P193" i="1"/>
  <c r="R193" i="1" s="1"/>
  <c r="T169" i="1"/>
  <c r="P149" i="1"/>
  <c r="P109" i="1"/>
  <c r="R109" i="1" s="1"/>
  <c r="P69" i="1"/>
  <c r="R69" i="1" s="1"/>
  <c r="T57" i="1"/>
  <c r="P37" i="1"/>
  <c r="P214" i="1"/>
  <c r="R214" i="1" s="1"/>
  <c r="P174" i="1"/>
  <c r="R174" i="1" s="1"/>
  <c r="T162" i="1"/>
  <c r="P142" i="1"/>
  <c r="P102" i="1"/>
  <c r="R102" i="1" s="1"/>
  <c r="P49" i="1"/>
  <c r="R49" i="1" s="1"/>
  <c r="P17" i="1"/>
  <c r="R17" i="1" s="1"/>
  <c r="P222" i="1"/>
  <c r="R222" i="1" s="1"/>
  <c r="T211" i="1"/>
  <c r="T155" i="1"/>
  <c r="T141" i="1"/>
  <c r="T43" i="1"/>
  <c r="T29" i="1"/>
  <c r="T148" i="1"/>
  <c r="T134" i="1"/>
  <c r="T50" i="1"/>
  <c r="T36" i="1"/>
  <c r="T8" i="1"/>
  <c r="T225" i="1"/>
  <c r="T127" i="1"/>
  <c r="T15" i="1"/>
  <c r="T120" i="1"/>
  <c r="P101" i="1"/>
  <c r="R101" i="1" s="1"/>
  <c r="P48" i="1"/>
  <c r="R48" i="1" s="1"/>
  <c r="T22" i="1"/>
  <c r="T226" i="1" s="1"/>
  <c r="P2" i="1"/>
  <c r="P195" i="1"/>
  <c r="R195" i="1" s="1"/>
  <c r="T197" i="1"/>
  <c r="P165" i="1"/>
  <c r="R165" i="1" s="1"/>
  <c r="P125" i="1"/>
  <c r="R125" i="1" s="1"/>
  <c r="T113" i="1"/>
  <c r="P93" i="1"/>
  <c r="P53" i="1"/>
  <c r="R53" i="1" s="1"/>
  <c r="P13" i="1"/>
  <c r="R13" i="1" s="1"/>
  <c r="T218" i="1"/>
  <c r="P198" i="1"/>
  <c r="P158" i="1"/>
  <c r="R158" i="1" s="1"/>
  <c r="P118" i="1"/>
  <c r="R118" i="1" s="1"/>
  <c r="T106" i="1"/>
  <c r="P86" i="1"/>
  <c r="P73" i="1"/>
  <c r="R73" i="1" s="1"/>
  <c r="P33" i="1"/>
  <c r="R33" i="1" s="1"/>
  <c r="T99" i="1"/>
  <c r="T85" i="1"/>
  <c r="T204" i="1"/>
  <c r="T190" i="1"/>
  <c r="T92" i="1"/>
  <c r="P194" i="1"/>
  <c r="R194" i="1" s="1"/>
  <c r="P164" i="1"/>
  <c r="R164" i="1" s="1"/>
  <c r="P124" i="1"/>
  <c r="R124" i="1" s="1"/>
  <c r="P84" i="1"/>
  <c r="R84" i="1" s="1"/>
  <c r="T71" i="1"/>
  <c r="P52" i="1"/>
  <c r="R52" i="1" s="1"/>
  <c r="P12" i="1"/>
  <c r="R12" i="1" s="1"/>
  <c r="P189" i="1"/>
  <c r="R189" i="1" s="1"/>
  <c r="T176" i="1"/>
  <c r="P157" i="1"/>
  <c r="R157" i="1" s="1"/>
  <c r="P117" i="1"/>
  <c r="R117" i="1" s="1"/>
  <c r="P72" i="1"/>
  <c r="P32" i="1"/>
  <c r="R32" i="1" s="1"/>
  <c r="P62" i="1"/>
  <c r="R62" i="1" s="1"/>
  <c r="P46" i="1"/>
  <c r="R46" i="1" s="1"/>
  <c r="P30" i="1"/>
  <c r="P6" i="1"/>
  <c r="R6" i="1" s="1"/>
  <c r="P219" i="1"/>
  <c r="P192" i="1"/>
  <c r="R192" i="1" s="1"/>
  <c r="P181" i="1"/>
  <c r="R181" i="1" s="1"/>
  <c r="P154" i="1"/>
  <c r="R154" i="1" s="1"/>
  <c r="P138" i="1"/>
  <c r="R138" i="1" s="1"/>
  <c r="P122" i="1"/>
  <c r="R122" i="1" s="1"/>
  <c r="P98" i="1"/>
  <c r="R98" i="1" s="1"/>
  <c r="P82" i="1"/>
  <c r="R82" i="1" s="1"/>
  <c r="P66" i="1"/>
  <c r="R66" i="1" s="1"/>
  <c r="P42" i="1"/>
  <c r="R42" i="1" s="1"/>
  <c r="P26" i="1"/>
  <c r="R26" i="1" s="1"/>
  <c r="P10" i="1"/>
  <c r="R10" i="1" s="1"/>
  <c r="P203" i="1"/>
  <c r="R203" i="1" s="1"/>
  <c r="P187" i="1"/>
  <c r="R187" i="1" s="1"/>
  <c r="P171" i="1"/>
  <c r="R171" i="1" s="1"/>
  <c r="P147" i="1"/>
  <c r="R147" i="1" s="1"/>
  <c r="P131" i="1"/>
  <c r="R131" i="1" s="1"/>
  <c r="P115" i="1"/>
  <c r="R115" i="1" s="1"/>
  <c r="P91" i="1"/>
  <c r="R91" i="1" s="1"/>
  <c r="P75" i="1"/>
  <c r="R75" i="1" s="1"/>
  <c r="P59" i="1"/>
  <c r="R59" i="1" s="1"/>
  <c r="P35" i="1"/>
  <c r="R35" i="1" s="1"/>
  <c r="P19" i="1"/>
  <c r="R19" i="1" s="1"/>
  <c r="P3" i="1"/>
  <c r="R3" i="1" s="1"/>
  <c r="P224" i="1"/>
  <c r="R224" i="1" s="1"/>
  <c r="P208" i="1"/>
  <c r="R208" i="1" s="1"/>
  <c r="P205" i="1"/>
  <c r="P178" i="1"/>
  <c r="R178" i="1" s="1"/>
  <c r="P167" i="1"/>
  <c r="R167" i="1" s="1"/>
  <c r="P151" i="1"/>
  <c r="R151" i="1" s="1"/>
  <c r="P135" i="1"/>
  <c r="P111" i="1"/>
  <c r="R111" i="1" s="1"/>
  <c r="P95" i="1"/>
  <c r="R95" i="1" s="1"/>
  <c r="P79" i="1"/>
  <c r="P55" i="1"/>
  <c r="R55" i="1" s="1"/>
  <c r="P39" i="1"/>
  <c r="R39" i="1" s="1"/>
  <c r="P23" i="1"/>
  <c r="P216" i="1"/>
  <c r="R216" i="1" s="1"/>
  <c r="P200" i="1"/>
  <c r="R200" i="1" s="1"/>
  <c r="P184" i="1"/>
  <c r="P160" i="1"/>
  <c r="R160" i="1" s="1"/>
  <c r="P144" i="1"/>
  <c r="R144" i="1" s="1"/>
  <c r="P128" i="1"/>
  <c r="P104" i="1"/>
  <c r="R104" i="1" s="1"/>
  <c r="P88" i="1"/>
  <c r="R88" i="1" s="1"/>
  <c r="P210" i="1"/>
  <c r="R210" i="1" s="1"/>
  <c r="P180" i="1"/>
  <c r="R180" i="1" s="1"/>
  <c r="P177" i="1"/>
  <c r="P153" i="1"/>
  <c r="R153" i="1" s="1"/>
  <c r="P137" i="1"/>
  <c r="R137" i="1" s="1"/>
  <c r="P121" i="1"/>
  <c r="P97" i="1"/>
  <c r="R97" i="1" s="1"/>
  <c r="P81" i="1"/>
  <c r="R81" i="1" s="1"/>
  <c r="P65" i="1"/>
  <c r="P41" i="1"/>
  <c r="R41" i="1" s="1"/>
  <c r="P25" i="1"/>
  <c r="R25" i="1" s="1"/>
  <c r="P9" i="1"/>
  <c r="P202" i="1"/>
  <c r="R202" i="1" s="1"/>
  <c r="P186" i="1"/>
  <c r="R186" i="1" s="1"/>
  <c r="P170" i="1"/>
  <c r="P146" i="1"/>
  <c r="R146" i="1" s="1"/>
  <c r="P130" i="1"/>
  <c r="R130" i="1" s="1"/>
  <c r="P114" i="1"/>
  <c r="P90" i="1"/>
  <c r="R90" i="1" s="1"/>
  <c r="P74" i="1"/>
  <c r="R74" i="1" s="1"/>
  <c r="P58" i="1"/>
  <c r="P34" i="1"/>
  <c r="R34" i="1" s="1"/>
  <c r="P18" i="1"/>
  <c r="R18" i="1" s="1"/>
  <c r="P223" i="1"/>
  <c r="R223" i="1" s="1"/>
  <c r="P207" i="1"/>
  <c r="R207" i="1" s="1"/>
  <c r="P196" i="1"/>
  <c r="R196" i="1" s="1"/>
  <c r="P166" i="1"/>
  <c r="R166" i="1" s="1"/>
  <c r="P150" i="1"/>
  <c r="R150" i="1" s="1"/>
  <c r="P126" i="1"/>
  <c r="R126" i="1" s="1"/>
  <c r="P110" i="1"/>
  <c r="R110" i="1" s="1"/>
  <c r="P94" i="1"/>
  <c r="R94" i="1" s="1"/>
  <c r="P70" i="1"/>
  <c r="R70" i="1" s="1"/>
  <c r="P54" i="1"/>
  <c r="R54" i="1" s="1"/>
  <c r="P38" i="1"/>
  <c r="R38" i="1" s="1"/>
  <c r="P14" i="1"/>
  <c r="R14" i="1" s="1"/>
  <c r="P215" i="1"/>
  <c r="R215" i="1" s="1"/>
  <c r="P199" i="1"/>
  <c r="R199" i="1" s="1"/>
  <c r="P175" i="1"/>
  <c r="R175" i="1" s="1"/>
  <c r="P159" i="1"/>
  <c r="R159" i="1" s="1"/>
  <c r="P143" i="1"/>
  <c r="R143" i="1" s="1"/>
  <c r="P119" i="1"/>
  <c r="R119" i="1" s="1"/>
  <c r="P103" i="1"/>
  <c r="R103" i="1" s="1"/>
  <c r="P87" i="1"/>
  <c r="R87" i="1" s="1"/>
  <c r="P63" i="1"/>
  <c r="R63" i="1" s="1"/>
  <c r="P47" i="1"/>
  <c r="R47" i="1" s="1"/>
  <c r="P31" i="1"/>
  <c r="R31" i="1" s="1"/>
  <c r="P7" i="1"/>
  <c r="R7" i="1" s="1"/>
  <c r="P163" i="1"/>
  <c r="P139" i="1"/>
  <c r="R139" i="1" s="1"/>
  <c r="P123" i="1"/>
  <c r="R123" i="1" s="1"/>
  <c r="P107" i="1"/>
  <c r="P83" i="1"/>
  <c r="R83" i="1" s="1"/>
  <c r="P67" i="1"/>
  <c r="R67" i="1" s="1"/>
  <c r="P51" i="1"/>
  <c r="P27" i="1"/>
  <c r="R27" i="1" s="1"/>
  <c r="P11" i="1"/>
  <c r="R11" i="1" s="1"/>
  <c r="P212" i="1"/>
  <c r="P188" i="1"/>
  <c r="R188" i="1" s="1"/>
  <c r="P172" i="1"/>
  <c r="R172" i="1" s="1"/>
  <c r="P156" i="1"/>
  <c r="P132" i="1"/>
  <c r="R132" i="1" s="1"/>
  <c r="P116" i="1"/>
  <c r="R116" i="1" s="1"/>
  <c r="P100" i="1"/>
  <c r="P76" i="1"/>
  <c r="R76" i="1" s="1"/>
  <c r="P60" i="1"/>
  <c r="R60" i="1" s="1"/>
  <c r="P44" i="1"/>
  <c r="P20" i="1"/>
  <c r="R20" i="1" s="1"/>
  <c r="P4" i="1"/>
  <c r="R4" i="1" s="1"/>
  <c r="R75" i="7" l="1"/>
  <c r="Q75" i="7"/>
  <c r="R29" i="7"/>
  <c r="Q29" i="7"/>
  <c r="R140" i="7"/>
  <c r="Q140" i="7"/>
  <c r="R42" i="7"/>
  <c r="Q42" i="7"/>
  <c r="Q136" i="7"/>
  <c r="R116" i="7"/>
  <c r="Q116" i="7"/>
  <c r="Q135" i="7"/>
  <c r="R135" i="7"/>
  <c r="R39" i="7"/>
  <c r="Q39" i="7"/>
  <c r="Q12" i="7"/>
  <c r="R117" i="7"/>
  <c r="Q117" i="7"/>
  <c r="Q172" i="7"/>
  <c r="R172" i="7"/>
  <c r="Q169" i="7"/>
  <c r="R169" i="7"/>
  <c r="Q72" i="7"/>
  <c r="R72" i="7"/>
  <c r="Q48" i="7"/>
  <c r="R48" i="7"/>
  <c r="Q189" i="7"/>
  <c r="R189" i="7"/>
  <c r="R41" i="7"/>
  <c r="Q41" i="7"/>
  <c r="Q21" i="7"/>
  <c r="R21" i="7"/>
  <c r="R30" i="7"/>
  <c r="Q30" i="7"/>
  <c r="R38" i="7"/>
  <c r="Q38" i="7"/>
  <c r="R111" i="7"/>
  <c r="Q111" i="7"/>
  <c r="R106" i="7"/>
  <c r="Q106" i="7"/>
  <c r="Q145" i="7"/>
  <c r="R145" i="7"/>
  <c r="R47" i="7"/>
  <c r="Q47" i="7"/>
  <c r="R65" i="7"/>
  <c r="Q65" i="7"/>
  <c r="Q77" i="7"/>
  <c r="R77" i="7"/>
  <c r="R15" i="7"/>
  <c r="Q15" i="7"/>
  <c r="Q102" i="7"/>
  <c r="R102" i="7"/>
  <c r="Q56" i="7"/>
  <c r="R56" i="7"/>
  <c r="Q157" i="7"/>
  <c r="R157" i="7"/>
  <c r="R151" i="7"/>
  <c r="Q151" i="7"/>
  <c r="R63" i="7"/>
  <c r="Q63" i="7"/>
  <c r="Q54" i="7"/>
  <c r="R54" i="7"/>
  <c r="Q129" i="7"/>
  <c r="R129" i="7"/>
  <c r="Q130" i="7"/>
  <c r="R130" i="7"/>
  <c r="R71" i="7"/>
  <c r="Q71" i="7"/>
  <c r="R101" i="7"/>
  <c r="Q101" i="7"/>
  <c r="R87" i="7"/>
  <c r="Q87" i="7"/>
  <c r="Q17" i="7"/>
  <c r="R17" i="7"/>
  <c r="Q122" i="7"/>
  <c r="R122" i="7"/>
  <c r="Q80" i="7"/>
  <c r="R80" i="7"/>
  <c r="Q160" i="7"/>
  <c r="R160" i="7"/>
  <c r="Q176" i="7"/>
  <c r="R176" i="7"/>
  <c r="R190" i="7"/>
  <c r="Q190" i="7"/>
  <c r="R95" i="7"/>
  <c r="Q95" i="7"/>
  <c r="R123" i="7"/>
  <c r="Q123" i="7"/>
  <c r="Q121" i="7"/>
  <c r="R121" i="7"/>
  <c r="Q110" i="7"/>
  <c r="R110" i="7"/>
  <c r="Q62" i="7"/>
  <c r="R62" i="7"/>
  <c r="R124" i="7"/>
  <c r="Q124" i="7"/>
  <c r="Q4" i="7"/>
  <c r="R4" i="7"/>
  <c r="Q173" i="7"/>
  <c r="R173" i="7"/>
  <c r="Q46" i="7"/>
  <c r="R46" i="7"/>
  <c r="R191" i="7"/>
  <c r="Q191" i="7"/>
  <c r="R125" i="7"/>
  <c r="Q125" i="7"/>
  <c r="R2" i="7"/>
  <c r="Q2" i="7"/>
  <c r="R35" i="7"/>
  <c r="Q35" i="7"/>
  <c r="Q137" i="7"/>
  <c r="R137" i="7"/>
  <c r="Q64" i="7"/>
  <c r="R64" i="7"/>
  <c r="Q147" i="7"/>
  <c r="R147" i="7"/>
  <c r="R94" i="7"/>
  <c r="Q94" i="7"/>
  <c r="Q6" i="7"/>
  <c r="R6" i="7"/>
  <c r="Q34" i="7"/>
  <c r="R34" i="7"/>
  <c r="R184" i="7"/>
  <c r="Q184" i="7"/>
  <c r="R89" i="7"/>
  <c r="Q89" i="7"/>
  <c r="Q148" i="7"/>
  <c r="R148" i="7"/>
  <c r="Q3" i="7"/>
  <c r="R3" i="7"/>
  <c r="R115" i="7"/>
  <c r="Q115" i="7"/>
  <c r="R66" i="7"/>
  <c r="Q66" i="7"/>
  <c r="R183" i="7"/>
  <c r="Q183" i="7"/>
  <c r="Q51" i="7"/>
  <c r="R51" i="7"/>
  <c r="Q36" i="7"/>
  <c r="R36" i="7"/>
  <c r="Q100" i="7"/>
  <c r="R100" i="7"/>
  <c r="R158" i="7"/>
  <c r="Q158" i="7"/>
  <c r="Q16" i="7"/>
  <c r="R16" i="7"/>
  <c r="R161" i="7"/>
  <c r="Q161" i="7"/>
  <c r="R5" i="7"/>
  <c r="Q5" i="7"/>
  <c r="R167" i="7"/>
  <c r="Q167" i="7"/>
  <c r="Q78" i="7"/>
  <c r="R78" i="7"/>
  <c r="Q22" i="7"/>
  <c r="R22" i="7"/>
  <c r="Q165" i="7"/>
  <c r="R165" i="7"/>
  <c r="Q53" i="7"/>
  <c r="R53" i="7"/>
  <c r="Q104" i="7"/>
  <c r="R104" i="7"/>
  <c r="R131" i="7"/>
  <c r="Q131" i="7"/>
  <c r="R171" i="7"/>
  <c r="Q171" i="7"/>
  <c r="R18" i="7"/>
  <c r="Q18" i="7"/>
  <c r="Q23" i="7"/>
  <c r="R23" i="7"/>
  <c r="R52" i="7"/>
  <c r="Q52" i="7"/>
  <c r="Q178" i="7"/>
  <c r="R178" i="7"/>
  <c r="Q118" i="7"/>
  <c r="R118" i="7"/>
  <c r="Q133" i="7"/>
  <c r="R133" i="7"/>
  <c r="R88" i="7"/>
  <c r="Q88" i="7"/>
  <c r="Q24" i="7"/>
  <c r="R24" i="7"/>
  <c r="Q179" i="7"/>
  <c r="R179" i="7"/>
  <c r="Q98" i="7"/>
  <c r="R98" i="7"/>
  <c r="Q119" i="7"/>
  <c r="R119" i="7"/>
  <c r="Q37" i="1"/>
  <c r="R37" i="1"/>
  <c r="Q93" i="1"/>
  <c r="R93" i="1"/>
  <c r="Q198" i="1"/>
  <c r="R198" i="1"/>
  <c r="R72" i="1"/>
  <c r="Q72" i="1"/>
  <c r="Q142" i="1"/>
  <c r="R142" i="1"/>
  <c r="Q149" i="1"/>
  <c r="R149" i="1"/>
  <c r="Q2" i="1"/>
  <c r="R2" i="1"/>
  <c r="R86" i="1"/>
  <c r="Q86" i="1"/>
  <c r="R212" i="1"/>
  <c r="Q212" i="1"/>
  <c r="R100" i="1"/>
  <c r="Q100" i="1"/>
  <c r="R170" i="1"/>
  <c r="Q170" i="1"/>
  <c r="R65" i="1"/>
  <c r="Q65" i="1"/>
  <c r="R51" i="1"/>
  <c r="Q51" i="1"/>
  <c r="Q121" i="1"/>
  <c r="R121" i="1"/>
  <c r="Q128" i="1"/>
  <c r="R128" i="1"/>
  <c r="R58" i="1"/>
  <c r="Q58" i="1"/>
  <c r="R79" i="1"/>
  <c r="Q79" i="1"/>
  <c r="R156" i="1"/>
  <c r="Q156" i="1"/>
  <c r="R9" i="1"/>
  <c r="Q9" i="1"/>
  <c r="Q219" i="1"/>
  <c r="R219" i="1"/>
  <c r="R107" i="1"/>
  <c r="Q107" i="1"/>
  <c r="R184" i="1"/>
  <c r="Q184" i="1"/>
  <c r="R44" i="1"/>
  <c r="Q44" i="1"/>
  <c r="R114" i="1"/>
  <c r="Q114" i="1"/>
  <c r="Q135" i="1"/>
  <c r="R135" i="1"/>
  <c r="Q30" i="1"/>
  <c r="R30" i="1"/>
  <c r="R163" i="1"/>
  <c r="Q163" i="1"/>
  <c r="Q23" i="1"/>
  <c r="R23" i="1"/>
</calcChain>
</file>

<file path=xl/comments1.xml><?xml version="1.0" encoding="utf-8"?>
<comments xmlns="http://schemas.openxmlformats.org/spreadsheetml/2006/main">
  <authors>
    <author>Port, Lauren</author>
  </authors>
  <commentList>
    <comment ref="T2" authorId="0" shapeId="0">
      <text>
        <r>
          <rPr>
            <b/>
            <sz val="9"/>
            <color indexed="81"/>
            <rFont val="Tahoma"/>
            <charset val="1"/>
          </rPr>
          <t>Port, Lauren:</t>
        </r>
        <r>
          <rPr>
            <sz val="9"/>
            <color indexed="81"/>
            <rFont val="Tahoma"/>
            <charset val="1"/>
          </rPr>
          <t xml:space="preserve">
fertilizer was applied to P1, P3, P5, and P7 plots in June 2012. WW and WT for 2013 harvest were planted Sept 17 and 18, 2012. </t>
        </r>
      </text>
    </comment>
  </commentList>
</comments>
</file>

<file path=xl/sharedStrings.xml><?xml version="1.0" encoding="utf-8"?>
<sst xmlns="http://schemas.openxmlformats.org/spreadsheetml/2006/main" count="1951" uniqueCount="142">
  <si>
    <t>hvst_date</t>
  </si>
  <si>
    <t>plot</t>
  </si>
  <si>
    <t>date</t>
  </si>
  <si>
    <t>treatment</t>
  </si>
  <si>
    <t>trial_id</t>
  </si>
  <si>
    <t>crop</t>
  </si>
  <si>
    <t>year</t>
  </si>
  <si>
    <t>research_site</t>
  </si>
  <si>
    <t>rep</t>
  </si>
  <si>
    <t>hi</t>
  </si>
  <si>
    <t>grain_yield_kgha</t>
  </si>
  <si>
    <t>grain_c_gkg</t>
  </si>
  <si>
    <t>grain_n_gkg</t>
  </si>
  <si>
    <t>straw_c_gkg</t>
  </si>
  <si>
    <t>straw_n_gkg</t>
  </si>
  <si>
    <t>start_depth_cm</t>
  </si>
  <si>
    <t>end_depth_cm</t>
  </si>
  <si>
    <t>grav_h2o_gg</t>
  </si>
  <si>
    <t>vol_h2o_gcm3</t>
  </si>
  <si>
    <t>bd_gcm3</t>
  </si>
  <si>
    <t>Ralston</t>
  </si>
  <si>
    <t>RalstonSH</t>
  </si>
  <si>
    <t>sample_ID</t>
  </si>
  <si>
    <t>101E</t>
  </si>
  <si>
    <t>101W</t>
  </si>
  <si>
    <t>102E</t>
  </si>
  <si>
    <t>102W</t>
  </si>
  <si>
    <t>103E</t>
  </si>
  <si>
    <t>103W</t>
  </si>
  <si>
    <t>104E</t>
  </si>
  <si>
    <t>104W</t>
  </si>
  <si>
    <t>201E</t>
  </si>
  <si>
    <t>201W</t>
  </si>
  <si>
    <t>202E</t>
  </si>
  <si>
    <t>202W</t>
  </si>
  <si>
    <t>203E</t>
  </si>
  <si>
    <t>203W</t>
  </si>
  <si>
    <t>204E</t>
  </si>
  <si>
    <t>204W</t>
  </si>
  <si>
    <t>301E</t>
  </si>
  <si>
    <t>301W</t>
  </si>
  <si>
    <t>302E</t>
  </si>
  <si>
    <t>302W</t>
  </si>
  <si>
    <t>303E</t>
  </si>
  <si>
    <t>303W</t>
  </si>
  <si>
    <t>304E</t>
  </si>
  <si>
    <t>304W</t>
  </si>
  <si>
    <t>401E</t>
  </si>
  <si>
    <t>402E</t>
  </si>
  <si>
    <t>403E</t>
  </si>
  <si>
    <t>404E</t>
  </si>
  <si>
    <t>404W</t>
  </si>
  <si>
    <t>NH4n_mgkg</t>
  </si>
  <si>
    <t>No3n_mgkg</t>
  </si>
  <si>
    <t>401W</t>
  </si>
  <si>
    <t>402W</t>
  </si>
  <si>
    <t>403W</t>
  </si>
  <si>
    <t>start depth</t>
  </si>
  <si>
    <t>end dept</t>
  </si>
  <si>
    <t>NO3n_mgkg</t>
  </si>
  <si>
    <t>P1</t>
  </si>
  <si>
    <t>P3</t>
  </si>
  <si>
    <t>P5</t>
  </si>
  <si>
    <t>P7</t>
  </si>
  <si>
    <t>WW</t>
  </si>
  <si>
    <t>WT</t>
  </si>
  <si>
    <t>P2</t>
  </si>
  <si>
    <t>P4</t>
  </si>
  <si>
    <t>P6</t>
  </si>
  <si>
    <t>P8</t>
  </si>
  <si>
    <t>-</t>
  </si>
  <si>
    <t>Row Labels</t>
  </si>
  <si>
    <t>Column Labels</t>
  </si>
  <si>
    <t>Average of grav_h2o_gg</t>
  </si>
  <si>
    <t>SPRING</t>
  </si>
  <si>
    <t>FALL</t>
  </si>
  <si>
    <t>SPRING SOIL MOISTURE</t>
  </si>
  <si>
    <t>FALL SOIL MOISTURE</t>
  </si>
  <si>
    <t>TRT</t>
  </si>
  <si>
    <t>% difference from spring to fall</t>
  </si>
  <si>
    <t>(fall-spring)/spring</t>
  </si>
  <si>
    <t>%remaining in fall</t>
  </si>
  <si>
    <t>fallow</t>
  </si>
  <si>
    <t>0</t>
  </si>
  <si>
    <t>30</t>
  </si>
  <si>
    <t>60</t>
  </si>
  <si>
    <t>90</t>
  </si>
  <si>
    <t>120</t>
  </si>
  <si>
    <t>trt</t>
  </si>
  <si>
    <t>ha slice mass</t>
  </si>
  <si>
    <t>NH4 kg/ha</t>
  </si>
  <si>
    <t>NO3 kg/ha</t>
  </si>
  <si>
    <t>sum N top 4'</t>
  </si>
  <si>
    <t>N added (kg/ha)</t>
  </si>
  <si>
    <t>N mineralization (as Koenig fert guide describes)</t>
  </si>
  <si>
    <t>n removed in grain kgha</t>
  </si>
  <si>
    <t>total plant N kgha</t>
  </si>
  <si>
    <t>SPRING 2013 SOIL N IN TOP 4' KGHA</t>
  </si>
  <si>
    <t>FALL 2013 SOIL N IN TOP 4' KGHA</t>
  </si>
  <si>
    <t>RTF</t>
  </si>
  <si>
    <t>CF</t>
  </si>
  <si>
    <t>.</t>
  </si>
  <si>
    <t>SPRING soil water to 4'</t>
  </si>
  <si>
    <t xml:space="preserve">FALL soil water to 4' </t>
  </si>
  <si>
    <t xml:space="preserve">cm h2o </t>
  </si>
  <si>
    <t>101E Total</t>
  </si>
  <si>
    <t>101W Total</t>
  </si>
  <si>
    <t>102E Total</t>
  </si>
  <si>
    <t>102W Total</t>
  </si>
  <si>
    <t>103E Total</t>
  </si>
  <si>
    <t>103W Total</t>
  </si>
  <si>
    <t>104E Total</t>
  </si>
  <si>
    <t>104W Total</t>
  </si>
  <si>
    <t>201E Total</t>
  </si>
  <si>
    <t>201W Total</t>
  </si>
  <si>
    <t>202E Total</t>
  </si>
  <si>
    <t>202W Total</t>
  </si>
  <si>
    <t>203E Total</t>
  </si>
  <si>
    <t>203W Total</t>
  </si>
  <si>
    <t>204E Total</t>
  </si>
  <si>
    <t>204W Total</t>
  </si>
  <si>
    <t>301E Total</t>
  </si>
  <si>
    <t>301W Total</t>
  </si>
  <si>
    <t>302E Total</t>
  </si>
  <si>
    <t>302W Total</t>
  </si>
  <si>
    <t>303E Total</t>
  </si>
  <si>
    <t>303W Total</t>
  </si>
  <si>
    <t>304E Total</t>
  </si>
  <si>
    <t>304W Total</t>
  </si>
  <si>
    <t>401E Total</t>
  </si>
  <si>
    <t>401W Total</t>
  </si>
  <si>
    <t>402E Total</t>
  </si>
  <si>
    <t>402W Total</t>
  </si>
  <si>
    <t>403E Total</t>
  </si>
  <si>
    <t>403W Total</t>
  </si>
  <si>
    <t>404E Total</t>
  </si>
  <si>
    <t>404W Total</t>
  </si>
  <si>
    <t>Grand Total</t>
  </si>
  <si>
    <t>cm h2o</t>
  </si>
  <si>
    <t>vol_h2o_cm3</t>
  </si>
  <si>
    <t>rainfall received btwn samplings</t>
  </si>
  <si>
    <t>difference spring-fall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</si>
</sst>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</borders>
  <cellStyleXfs count="2">
    <xf numFmtId="0" fontId="0" fillId="0" borderId="0"/>
    <xf numFmtId="0" fontId="3" fillId="4" borderId="2" applyNumberFormat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ont="1" applyFill="1" applyBorder="1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0" xfId="0" applyFont="1" applyFill="1" applyBorder="1"/>
    <xf numFmtId="0" fontId="0" fillId="0" borderId="0" xfId="0" applyFill="1" applyBorder="1"/>
    <xf numFmtId="14" fontId="0" fillId="0" borderId="1" xfId="0" applyNumberFormat="1" applyBorder="1"/>
    <xf numFmtId="0" fontId="2" fillId="0" borderId="0" xfId="0" applyFont="1" applyFill="1" applyBorder="1"/>
    <xf numFmtId="0" fontId="2" fillId="2" borderId="0" xfId="0" applyFont="1" applyFill="1" applyBorder="1"/>
    <xf numFmtId="0" fontId="0" fillId="3" borderId="0" xfId="0" applyFill="1"/>
    <xf numFmtId="0" fontId="0" fillId="0" borderId="3" xfId="0" applyBorder="1"/>
    <xf numFmtId="0" fontId="0" fillId="0" borderId="4" xfId="0" applyFill="1" applyBorder="1"/>
    <xf numFmtId="0" fontId="0" fillId="0" borderId="8" xfId="0" applyBorder="1"/>
    <xf numFmtId="0" fontId="0" fillId="0" borderId="9" xfId="0" applyBorder="1"/>
    <xf numFmtId="0" fontId="0" fillId="0" borderId="9" xfId="0" applyFill="1" applyBorder="1"/>
    <xf numFmtId="0" fontId="0" fillId="0" borderId="9" xfId="0" applyFont="1" applyFill="1" applyBorder="1"/>
    <xf numFmtId="14" fontId="0" fillId="0" borderId="9" xfId="0" applyNumberFormat="1" applyFill="1" applyBorder="1"/>
    <xf numFmtId="0" fontId="0" fillId="0" borderId="10" xfId="0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0" fontId="3" fillId="4" borderId="2" xfId="1"/>
    <xf numFmtId="165" fontId="4" fillId="4" borderId="2" xfId="1" applyNumberFormat="1" applyFont="1"/>
    <xf numFmtId="0" fontId="4" fillId="4" borderId="2" xfId="1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Alignment="1">
      <alignment wrapText="1"/>
    </xf>
    <xf numFmtId="0" fontId="0" fillId="0" borderId="6" xfId="0" applyFill="1" applyBorder="1"/>
    <xf numFmtId="0" fontId="5" fillId="0" borderId="1" xfId="0" applyFont="1" applyFill="1" applyBorder="1"/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5" fontId="0" fillId="0" borderId="1" xfId="0" applyNumberFormat="1" applyBorder="1"/>
    <xf numFmtId="165" fontId="0" fillId="0" borderId="9" xfId="0" applyNumberFormat="1" applyBorder="1"/>
    <xf numFmtId="0" fontId="0" fillId="0" borderId="0" xfId="0" applyAlignment="1">
      <alignment horizontal="center"/>
    </xf>
    <xf numFmtId="0" fontId="3" fillId="4" borderId="2" xfId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4" borderId="13" xfId="1" applyBorder="1" applyAlignment="1">
      <alignment horizontal="center"/>
    </xf>
    <xf numFmtId="0" fontId="3" fillId="4" borderId="14" xfId="1" applyBorder="1" applyAlignment="1">
      <alignment horizontal="center"/>
    </xf>
    <xf numFmtId="0" fontId="3" fillId="4" borderId="11" xfId="1" applyBorder="1" applyAlignment="1">
      <alignment horizontal="center"/>
    </xf>
    <xf numFmtId="0" fontId="3" fillId="4" borderId="12" xfId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14" fontId="0" fillId="0" borderId="0" xfId="0" applyNumberFormat="1" applyBorder="1"/>
  </cellXfs>
  <cellStyles count="2">
    <cellStyle name="Calculation" xfId="1" builtinId="22"/>
    <cellStyle name="Normal" xfId="0" builtinId="0"/>
  </cellStyles>
  <dxfs count="31"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</dxf>
    <dxf>
      <numFmt numFmtId="2" formatCode="0.0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rt, Lauren" refreshedDate="42275.339779398149" createdVersion="5" refreshedVersion="5" minRefreshableVersion="3" recordCount="192">
  <cacheSource type="worksheet">
    <worksheetSource ref="A1:N224" sheet="spring_Soil_fertility"/>
  </cacheSource>
  <cacheFields count="14">
    <cacheField name="research_site" numFmtId="0">
      <sharedItems/>
    </cacheField>
    <cacheField name="trial_id" numFmtId="0">
      <sharedItems/>
    </cacheField>
    <cacheField name="year" numFmtId="0">
      <sharedItems containsSemiMixedTypes="0" containsString="0" containsNumber="1" containsInteger="1" minValue="2013" maxValue="2013"/>
    </cacheField>
    <cacheField name="treatment" numFmtId="0">
      <sharedItems count="8">
        <s v="P2"/>
        <s v="P6"/>
        <s v="P8"/>
        <s v="P4"/>
        <s v="P1"/>
        <s v="P3"/>
        <s v="P5"/>
        <s v="P7"/>
      </sharedItems>
    </cacheField>
    <cacheField name="rep" numFmtId="0">
      <sharedItems containsSemiMixedTypes="0" containsString="0" containsNumber="1" containsInteger="1" minValue="1" maxValue="4"/>
    </cacheField>
    <cacheField name="plot" numFmtId="0">
      <sharedItems/>
    </cacheField>
    <cacheField name="sample_ID" numFmtId="0">
      <sharedItems containsSemiMixedTypes="0" containsString="0" containsNumber="1" containsInteger="1" minValue="4589" maxValue="4780"/>
    </cacheField>
    <cacheField name="date" numFmtId="14">
      <sharedItems containsSemiMixedTypes="0" containsNonDate="0" containsDate="1" containsString="0" minDate="2013-04-25T00:00:00" maxDate="2013-04-26T00:00:00"/>
    </cacheField>
    <cacheField name="start_depth_cm" numFmtId="0">
      <sharedItems containsSemiMixedTypes="0" containsString="0" containsNumber="1" containsInteger="1" minValue="0" maxValue="150" count="6">
        <n v="0"/>
        <n v="30"/>
        <n v="60"/>
        <n v="90"/>
        <n v="120"/>
        <n v="150"/>
      </sharedItems>
    </cacheField>
    <cacheField name="end_depth_cm" numFmtId="0">
      <sharedItems containsSemiMixedTypes="0" containsString="0" containsNumber="1" containsInteger="1" minValue="30" maxValue="180"/>
    </cacheField>
    <cacheField name="grav_h2o_gg" numFmtId="0">
      <sharedItems containsSemiMixedTypes="0" containsString="0" containsNumber="1" minValue="0.10131525407021272" maxValue="0.17717772131909587"/>
    </cacheField>
    <cacheField name="vol_h2o_gcm3" numFmtId="0">
      <sharedItems containsNonDate="0" containsString="0" containsBlank="1"/>
    </cacheField>
    <cacheField name="NH4n_mgkg" numFmtId="0">
      <sharedItems containsMixedTypes="1" containsNumber="1" minValue="1.0826762290050682E-2" maxValue="6.5384584998784758"/>
    </cacheField>
    <cacheField name="No3n_mgkg" numFmtId="0">
      <sharedItems containsMixedTypes="1" containsNumber="1" minValue="0.24798334997137858" maxValue="37.013425512901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ort, Lauren" refreshedDate="42275.340822800928" createdVersion="5" refreshedVersion="5" minRefreshableVersion="3" recordCount="159">
  <cacheSource type="worksheet">
    <worksheetSource ref="A1:N191" sheet="fall_Soil_fertility"/>
  </cacheSource>
  <cacheFields count="14">
    <cacheField name="research_site" numFmtId="0">
      <sharedItems/>
    </cacheField>
    <cacheField name="trial_id" numFmtId="0">
      <sharedItems/>
    </cacheField>
    <cacheField name="year" numFmtId="0">
      <sharedItems containsSemiMixedTypes="0" containsString="0" containsNumber="1" containsInteger="1" minValue="2013" maxValue="2013"/>
    </cacheField>
    <cacheField name="treatment" numFmtId="0">
      <sharedItems count="8">
        <s v="P2"/>
        <s v="P6"/>
        <s v="P8"/>
        <s v="P4"/>
        <s v="P1"/>
        <s v="P3"/>
        <s v="P5"/>
        <s v="P7"/>
      </sharedItems>
    </cacheField>
    <cacheField name="rep" numFmtId="0">
      <sharedItems containsSemiMixedTypes="0" containsString="0" containsNumber="1" containsInteger="1" minValue="1" maxValue="4"/>
    </cacheField>
    <cacheField name="plot" numFmtId="0">
      <sharedItems/>
    </cacheField>
    <cacheField name="sample_ID" numFmtId="0">
      <sharedItems containsSemiMixedTypes="0" containsString="0" containsNumber="1" containsInteger="1" minValue="7156" maxValue="7315"/>
    </cacheField>
    <cacheField name="date" numFmtId="14">
      <sharedItems containsNonDate="0" containsString="0" containsBlank="1"/>
    </cacheField>
    <cacheField name="start depth" numFmtId="0">
      <sharedItems containsSemiMixedTypes="0" containsString="0" containsNumber="1" containsInteger="1" minValue="0" maxValue="120" count="5">
        <n v="0"/>
        <n v="30"/>
        <n v="60"/>
        <n v="90"/>
        <n v="120"/>
      </sharedItems>
    </cacheField>
    <cacheField name="end dept" numFmtId="0">
      <sharedItems containsSemiMixedTypes="0" containsString="0" containsNumber="1" containsInteger="1" minValue="30" maxValue="150"/>
    </cacheField>
    <cacheField name="grav_h2o_gg" numFmtId="0">
      <sharedItems containsSemiMixedTypes="0" containsString="0" containsNumber="1" minValue="5.0486755716549779E-2" maxValue="0.12515042117930195"/>
    </cacheField>
    <cacheField name="vol_h2o_gcm3" numFmtId="0">
      <sharedItems containsNonDate="0" containsString="0" containsBlank="1"/>
    </cacheField>
    <cacheField name="NH4n_mgkg" numFmtId="0">
      <sharedItems containsSemiMixedTypes="0" containsString="0" containsNumber="1" minValue="5.9832653812348931E-2" maxValue="12.193431000268168"/>
    </cacheField>
    <cacheField name="NO3n_mgkg" numFmtId="0">
      <sharedItems containsSemiMixedTypes="0" containsString="0" containsNumber="1" minValue="3.4545649509803949E-3" maxValue="37.6346945010183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s v="Ralston"/>
    <s v="RalstonSH"/>
    <n v="2013"/>
    <x v="0"/>
    <n v="1"/>
    <s v="101E"/>
    <n v="4589"/>
    <d v="2013-04-25T00:00:00"/>
    <x v="0"/>
    <n v="30"/>
    <n v="0.14697730094444195"/>
    <m/>
    <n v="0.41231033379342397"/>
    <n v="2.5713977806471604"/>
  </r>
  <r>
    <s v="Ralston"/>
    <s v="RalstonSH"/>
    <n v="2013"/>
    <x v="0"/>
    <n v="1"/>
    <s v="101E"/>
    <n v="4590"/>
    <d v="2013-04-25T00:00:00"/>
    <x v="1"/>
    <n v="60"/>
    <n v="0.15003469384470858"/>
    <m/>
    <n v="0.24264463458350513"/>
    <n v="1.0377876428215087"/>
  </r>
  <r>
    <s v="Ralston"/>
    <s v="RalstonSH"/>
    <n v="2013"/>
    <x v="0"/>
    <n v="1"/>
    <s v="101E"/>
    <n v="4591"/>
    <d v="2013-04-25T00:00:00"/>
    <x v="2"/>
    <n v="90"/>
    <n v="0.14047335148431583"/>
    <m/>
    <n v="0.30186389656400853"/>
    <n v="1.5313354882420531"/>
  </r>
  <r>
    <s v="Ralston"/>
    <s v="RalstonSH"/>
    <n v="2013"/>
    <x v="0"/>
    <n v="1"/>
    <s v="101E"/>
    <n v="4592"/>
    <d v="2013-04-25T00:00:00"/>
    <x v="3"/>
    <n v="120"/>
    <n v="0.12819733489868984"/>
    <m/>
    <n v="0.24289968405125451"/>
    <n v="2.2503231166577455"/>
  </r>
  <r>
    <s v="Ralston"/>
    <s v="RalstonSH"/>
    <n v="2013"/>
    <x v="0"/>
    <n v="1"/>
    <s v="101E"/>
    <n v="4593"/>
    <d v="2013-04-25T00:00:00"/>
    <x v="4"/>
    <n v="150"/>
    <n v="0.1262853884346547"/>
    <m/>
    <n v="0.22071666574992044"/>
    <n v="7.4696688190475262"/>
  </r>
  <r>
    <s v="Ralston"/>
    <s v="RalstonSH"/>
    <n v="2013"/>
    <x v="0"/>
    <n v="1"/>
    <s v="101E"/>
    <n v="4594"/>
    <d v="2013-04-25T00:00:00"/>
    <x v="5"/>
    <n v="180"/>
    <n v="0.12055280918277578"/>
    <m/>
    <n v="4.9811037613421157E-2"/>
    <n v="10.728531178275327"/>
  </r>
  <r>
    <s v="Ralston"/>
    <s v="RalstonSH"/>
    <n v="2013"/>
    <x v="1"/>
    <n v="1"/>
    <s v="102E"/>
    <n v="4595"/>
    <d v="2013-04-25T00:00:00"/>
    <x v="0"/>
    <n v="30"/>
    <n v="0.1645778857276628"/>
    <m/>
    <n v="0.46507457836926408"/>
    <n v="2.1874057839158483"/>
  </r>
  <r>
    <s v="Ralston"/>
    <s v="RalstonSH"/>
    <n v="2013"/>
    <x v="1"/>
    <n v="1"/>
    <s v="102E"/>
    <n v="4596"/>
    <d v="2013-04-25T00:00:00"/>
    <x v="1"/>
    <n v="60"/>
    <n v="0.15330539819119698"/>
    <m/>
    <n v="0.22165588171225692"/>
    <n v="0.54050315674800908"/>
  </r>
  <r>
    <s v="Ralston"/>
    <s v="RalstonSH"/>
    <n v="2013"/>
    <x v="1"/>
    <n v="1"/>
    <s v="102E"/>
    <n v="4597"/>
    <d v="2013-04-25T00:00:00"/>
    <x v="2"/>
    <n v="90"/>
    <n v="0.13940668282536067"/>
    <m/>
    <n v="0.30298994073172386"/>
    <n v="1.0653517270889648"/>
  </r>
  <r>
    <s v="Ralston"/>
    <s v="RalstonSH"/>
    <n v="2013"/>
    <x v="1"/>
    <n v="1"/>
    <s v="102E"/>
    <n v="4598"/>
    <d v="2013-04-25T00:00:00"/>
    <x v="3"/>
    <n v="120"/>
    <n v="0.12473280652223677"/>
    <m/>
    <n v="0.54365650354123263"/>
    <n v="1.5780471961196838"/>
  </r>
  <r>
    <s v="Ralston"/>
    <s v="RalstonSH"/>
    <n v="2013"/>
    <x v="1"/>
    <n v="1"/>
    <s v="102E"/>
    <n v="4599"/>
    <d v="2013-04-25T00:00:00"/>
    <x v="4"/>
    <n v="150"/>
    <n v="0.11770555650469208"/>
    <m/>
    <n v="0.26738947434869093"/>
    <n v="5.0613007644573642"/>
  </r>
  <r>
    <s v="Ralston"/>
    <s v="RalstonSH"/>
    <n v="2013"/>
    <x v="1"/>
    <n v="1"/>
    <s v="102E"/>
    <n v="4600"/>
    <d v="2013-04-25T00:00:00"/>
    <x v="5"/>
    <n v="180"/>
    <n v="0.1216674493769288"/>
    <m/>
    <n v="0.30689803659397108"/>
    <n v="7.2888283691068132"/>
  </r>
  <r>
    <s v="Ralston"/>
    <s v="RalstonSH"/>
    <n v="2013"/>
    <x v="2"/>
    <n v="1"/>
    <s v="103E"/>
    <n v="4601"/>
    <d v="2013-04-25T00:00:00"/>
    <x v="0"/>
    <n v="30"/>
    <n v="0.15802241263514899"/>
    <m/>
    <n v="0.27157981102451412"/>
    <n v="2.4118280465296298"/>
  </r>
  <r>
    <s v="Ralston"/>
    <s v="RalstonSH"/>
    <n v="2013"/>
    <x v="2"/>
    <n v="1"/>
    <s v="103E"/>
    <n v="4602"/>
    <d v="2013-04-25T00:00:00"/>
    <x v="1"/>
    <n v="60"/>
    <n v="0.1501576277583675"/>
    <m/>
    <n v="0.88470411273853022"/>
    <n v="1.6310187553280169"/>
  </r>
  <r>
    <s v="Ralston"/>
    <s v="RalstonSH"/>
    <n v="2013"/>
    <x v="2"/>
    <n v="1"/>
    <s v="103E"/>
    <n v="4603"/>
    <d v="2013-04-25T00:00:00"/>
    <x v="2"/>
    <n v="90"/>
    <n v="0.13561943999023141"/>
    <m/>
    <n v="0.31151149482343654"/>
    <n v="1.7814563610215275"/>
  </r>
  <r>
    <s v="Ralston"/>
    <s v="RalstonSH"/>
    <n v="2013"/>
    <x v="2"/>
    <n v="1"/>
    <s v="103E"/>
    <n v="4604"/>
    <d v="2013-04-25T00:00:00"/>
    <x v="3"/>
    <n v="120"/>
    <n v="0.12044051849816659"/>
    <m/>
    <n v="0.27296973269771008"/>
    <n v="2.6099737600044208"/>
  </r>
  <r>
    <s v="Ralston"/>
    <s v="RalstonSH"/>
    <n v="2013"/>
    <x v="2"/>
    <n v="1"/>
    <s v="103E"/>
    <n v="4605"/>
    <d v="2013-04-25T00:00:00"/>
    <x v="4"/>
    <n v="150"/>
    <n v="0.10991679808386957"/>
    <m/>
    <n v="0.3030124878997329"/>
    <n v="2.0974145646809634"/>
  </r>
  <r>
    <s v="Ralston"/>
    <s v="RalstonSH"/>
    <n v="2013"/>
    <x v="2"/>
    <n v="1"/>
    <s v="103E"/>
    <n v="4606"/>
    <d v="2013-04-25T00:00:00"/>
    <x v="5"/>
    <n v="180"/>
    <n v="0.11625003281809559"/>
    <m/>
    <n v="7.5323211012383887E-2"/>
    <n v="9.0578544888309711"/>
  </r>
  <r>
    <s v="Ralston"/>
    <s v="RalstonSH"/>
    <n v="2013"/>
    <x v="3"/>
    <n v="1"/>
    <s v="104E"/>
    <n v="4607"/>
    <d v="2013-04-25T00:00:00"/>
    <x v="0"/>
    <n v="30"/>
    <n v="0.17121166351627587"/>
    <m/>
    <n v="0.46471594405806971"/>
    <n v="1.7931973928327689"/>
  </r>
  <r>
    <s v="Ralston"/>
    <s v="RalstonSH"/>
    <n v="2013"/>
    <x v="3"/>
    <n v="1"/>
    <s v="104E"/>
    <n v="4608"/>
    <d v="2013-04-25T00:00:00"/>
    <x v="1"/>
    <n v="60"/>
    <n v="0.14764990482328916"/>
    <m/>
    <n v="0.30563051951172698"/>
    <n v="0.58661341648218557"/>
  </r>
  <r>
    <s v="Ralston"/>
    <s v="RalstonSH"/>
    <n v="2013"/>
    <x v="3"/>
    <n v="1"/>
    <s v="104E"/>
    <n v="4609"/>
    <d v="2013-04-25T00:00:00"/>
    <x v="2"/>
    <n v="90"/>
    <n v="0.14328445616652191"/>
    <m/>
    <n v="0.51523181747033819"/>
    <n v="0.44898772665272318"/>
  </r>
  <r>
    <s v="Ralston"/>
    <s v="RalstonSH"/>
    <n v="2013"/>
    <x v="3"/>
    <n v="1"/>
    <s v="104E"/>
    <n v="4610"/>
    <d v="2013-04-25T00:00:00"/>
    <x v="3"/>
    <n v="120"/>
    <n v="0.12263497905045426"/>
    <m/>
    <n v="0.30241768568092281"/>
    <n v="0.61923621353712777"/>
  </r>
  <r>
    <s v="Ralston"/>
    <s v="RalstonSH"/>
    <n v="2013"/>
    <x v="3"/>
    <n v="1"/>
    <s v="104E"/>
    <n v="4611"/>
    <d v="2013-04-25T00:00:00"/>
    <x v="4"/>
    <n v="150"/>
    <n v="0.11798812921312551"/>
    <m/>
    <n v="0.34866785606821726"/>
    <n v="0.54449500810653095"/>
  </r>
  <r>
    <s v="Ralston"/>
    <s v="RalstonSH"/>
    <n v="2013"/>
    <x v="3"/>
    <n v="1"/>
    <s v="104E"/>
    <n v="4612"/>
    <d v="2013-04-25T00:00:00"/>
    <x v="5"/>
    <n v="180"/>
    <n v="0.11191567552603338"/>
    <m/>
    <n v="0.10486223821714759"/>
    <n v="8.1137749932725054"/>
  </r>
  <r>
    <s v="Ralston"/>
    <s v="RalstonSH"/>
    <n v="2013"/>
    <x v="1"/>
    <n v="2"/>
    <s v="201E"/>
    <n v="4613"/>
    <d v="2013-04-25T00:00:00"/>
    <x v="0"/>
    <n v="30"/>
    <n v="0.16498551417800406"/>
    <m/>
    <n v="0.32122187668819341"/>
    <n v="1.8319685154873528"/>
  </r>
  <r>
    <s v="Ralston"/>
    <s v="RalstonSH"/>
    <n v="2013"/>
    <x v="1"/>
    <n v="2"/>
    <s v="201E"/>
    <n v="4614"/>
    <d v="2013-04-25T00:00:00"/>
    <x v="1"/>
    <n v="60"/>
    <n v="0.15046483900480273"/>
    <m/>
    <n v="0.40046953512351002"/>
    <n v="0.55373565350411247"/>
  </r>
  <r>
    <s v="Ralston"/>
    <s v="RalstonSH"/>
    <n v="2013"/>
    <x v="1"/>
    <n v="2"/>
    <s v="201E"/>
    <n v="4615"/>
    <d v="2013-04-25T00:00:00"/>
    <x v="2"/>
    <n v="90"/>
    <n v="0.139153716483843"/>
    <m/>
    <n v="0.39573583034848836"/>
    <n v="0.70353036506397915"/>
  </r>
  <r>
    <s v="Ralston"/>
    <s v="RalstonSH"/>
    <n v="2013"/>
    <x v="1"/>
    <n v="2"/>
    <s v="201E"/>
    <n v="4616"/>
    <d v="2013-04-25T00:00:00"/>
    <x v="3"/>
    <n v="120"/>
    <n v="0.12171702124592208"/>
    <m/>
    <n v="0.35486980778969091"/>
    <n v="6.7617084997765415"/>
  </r>
  <r>
    <s v="Ralston"/>
    <s v="RalstonSH"/>
    <n v="2013"/>
    <x v="1"/>
    <n v="2"/>
    <s v="201E"/>
    <n v="4617"/>
    <d v="2013-04-25T00:00:00"/>
    <x v="4"/>
    <n v="150"/>
    <n v="0.11108165369927611"/>
    <m/>
    <n v="0.27495413555854975"/>
    <n v="2.6025831107179966"/>
  </r>
  <r>
    <s v="Ralston"/>
    <s v="RalstonSH"/>
    <n v="2013"/>
    <x v="1"/>
    <n v="2"/>
    <s v="201E"/>
    <n v="4618"/>
    <d v="2013-04-25T00:00:00"/>
    <x v="5"/>
    <n v="180"/>
    <n v="0.12161727637828729"/>
    <m/>
    <n v="5.7540271135453819E-2"/>
    <n v="6.6171311805771866"/>
  </r>
  <r>
    <s v="Ralston"/>
    <s v="RalstonSH"/>
    <n v="2013"/>
    <x v="3"/>
    <n v="2"/>
    <s v="202E"/>
    <n v="4619"/>
    <d v="2013-04-25T00:00:00"/>
    <x v="0"/>
    <n v="30"/>
    <n v="0.173453817439015"/>
    <m/>
    <n v="0.4850205245050645"/>
    <n v="1.9947608210333552"/>
  </r>
  <r>
    <s v="Ralston"/>
    <s v="RalstonSH"/>
    <n v="2013"/>
    <x v="3"/>
    <n v="2"/>
    <s v="202E"/>
    <n v="4620"/>
    <d v="2013-04-25T00:00:00"/>
    <x v="1"/>
    <n v="60"/>
    <n v="0.15095329803248614"/>
    <m/>
    <n v="0.75682858209468029"/>
    <n v="0.90027975124988113"/>
  </r>
  <r>
    <s v="Ralston"/>
    <s v="RalstonSH"/>
    <n v="2013"/>
    <x v="3"/>
    <n v="2"/>
    <s v="202E"/>
    <n v="4621"/>
    <d v="2013-04-25T00:00:00"/>
    <x v="2"/>
    <n v="90"/>
    <n v="0.14011804969967243"/>
    <m/>
    <n v="0.67490416943586651"/>
    <n v="1.7606195724413907"/>
  </r>
  <r>
    <s v="Ralston"/>
    <s v="RalstonSH"/>
    <n v="2013"/>
    <x v="3"/>
    <n v="2"/>
    <s v="202E"/>
    <n v="4622"/>
    <d v="2013-04-25T00:00:00"/>
    <x v="3"/>
    <n v="120"/>
    <n v="0.12246087999079644"/>
    <m/>
    <n v="0.51833317103486443"/>
    <n v="2.0349376344331711"/>
  </r>
  <r>
    <s v="Ralston"/>
    <s v="RalstonSH"/>
    <n v="2013"/>
    <x v="3"/>
    <n v="2"/>
    <s v="202E"/>
    <n v="4623"/>
    <d v="2013-04-25T00:00:00"/>
    <x v="4"/>
    <n v="150"/>
    <n v="0.12159509074471789"/>
    <m/>
    <n v="0.47949079688477092"/>
    <n v="4.9387552079131405"/>
  </r>
  <r>
    <s v="Ralston"/>
    <s v="RalstonSH"/>
    <n v="2013"/>
    <x v="3"/>
    <n v="2"/>
    <s v="202E"/>
    <n v="4624"/>
    <d v="2013-04-25T00:00:00"/>
    <x v="5"/>
    <n v="180"/>
    <n v="0.11381782036528817"/>
    <m/>
    <n v="0.21063433545127505"/>
    <n v="20.778150020814266"/>
  </r>
  <r>
    <s v="Ralston"/>
    <s v="RalstonSH"/>
    <n v="2013"/>
    <x v="0"/>
    <n v="2"/>
    <s v="203E"/>
    <n v="4625"/>
    <d v="2013-04-25T00:00:00"/>
    <x v="0"/>
    <n v="30"/>
    <n v="0.14831049853233141"/>
    <m/>
    <n v="0.70047713575655368"/>
    <n v="1.9583762175729005"/>
  </r>
  <r>
    <s v="Ralston"/>
    <s v="RalstonSH"/>
    <n v="2013"/>
    <x v="0"/>
    <n v="2"/>
    <s v="203E"/>
    <n v="4626"/>
    <d v="2013-04-25T00:00:00"/>
    <x v="1"/>
    <n v="60"/>
    <n v="0.15363661855373081"/>
    <m/>
    <n v="1.1061816573436569"/>
    <n v="1.2946789801197061"/>
  </r>
  <r>
    <s v="Ralston"/>
    <s v="RalstonSH"/>
    <n v="2013"/>
    <x v="0"/>
    <n v="2"/>
    <s v="203E"/>
    <n v="4627"/>
    <d v="2013-04-25T00:00:00"/>
    <x v="2"/>
    <n v="90"/>
    <n v="0.13828747929210211"/>
    <m/>
    <n v="0.73705394842772165"/>
    <n v="1.8548377510101606"/>
  </r>
  <r>
    <s v="Ralston"/>
    <s v="RalstonSH"/>
    <n v="2013"/>
    <x v="0"/>
    <n v="2"/>
    <s v="203E"/>
    <n v="4628"/>
    <d v="2013-04-25T00:00:00"/>
    <x v="3"/>
    <n v="120"/>
    <n v="0.1234172552777812"/>
    <m/>
    <n v="0.54769276335861317"/>
    <n v="2.7240508493362601"/>
  </r>
  <r>
    <s v="Ralston"/>
    <s v="RalstonSH"/>
    <n v="2013"/>
    <x v="0"/>
    <n v="2"/>
    <s v="203E"/>
    <n v="4629"/>
    <d v="2013-04-25T00:00:00"/>
    <x v="4"/>
    <n v="150"/>
    <n v="0.10576642865296058"/>
    <m/>
    <n v="0.88606779103157574"/>
    <n v="3.7799274915283183"/>
  </r>
  <r>
    <s v="Ralston"/>
    <s v="RalstonSH"/>
    <n v="2013"/>
    <x v="0"/>
    <n v="2"/>
    <s v="203E"/>
    <n v="4630"/>
    <d v="2013-04-25T00:00:00"/>
    <x v="5"/>
    <n v="180"/>
    <n v="0.10691569071176978"/>
    <m/>
    <n v="0.31428968917392008"/>
    <n v="7.7392656192977309"/>
  </r>
  <r>
    <s v="Ralston"/>
    <s v="RalstonSH"/>
    <n v="2013"/>
    <x v="2"/>
    <n v="2"/>
    <s v="204E"/>
    <n v="4631"/>
    <d v="2013-04-25T00:00:00"/>
    <x v="0"/>
    <n v="30"/>
    <n v="0.15369076197451714"/>
    <m/>
    <n v="0.35618081633381338"/>
    <n v="2.5944647206488076"/>
  </r>
  <r>
    <s v="Ralston"/>
    <s v="RalstonSH"/>
    <n v="2013"/>
    <x v="2"/>
    <n v="2"/>
    <s v="204E"/>
    <n v="4632"/>
    <d v="2013-04-25T00:00:00"/>
    <x v="1"/>
    <n v="60"/>
    <n v="0.14168821490719941"/>
    <m/>
    <n v="0.4183508966908866"/>
    <n v="1.2540729455839223"/>
  </r>
  <r>
    <s v="Ralston"/>
    <s v="RalstonSH"/>
    <n v="2013"/>
    <x v="2"/>
    <n v="2"/>
    <s v="204E"/>
    <n v="4633"/>
    <d v="2013-04-25T00:00:00"/>
    <x v="2"/>
    <n v="90"/>
    <n v="0.13650656440391346"/>
    <m/>
    <n v="0.36685787888134253"/>
    <n v="1.7977497650360608"/>
  </r>
  <r>
    <s v="Ralston"/>
    <s v="RalstonSH"/>
    <n v="2013"/>
    <x v="2"/>
    <n v="2"/>
    <s v="204E"/>
    <n v="4634"/>
    <d v="2013-04-25T00:00:00"/>
    <x v="3"/>
    <n v="120"/>
    <n v="0.12314754289301488"/>
    <m/>
    <n v="0.83090671208920652"/>
    <n v="4.0440661940989129"/>
  </r>
  <r>
    <s v="Ralston"/>
    <s v="RalstonSH"/>
    <n v="2013"/>
    <x v="2"/>
    <n v="2"/>
    <s v="204E"/>
    <n v="4635"/>
    <d v="2013-04-25T00:00:00"/>
    <x v="4"/>
    <n v="150"/>
    <n v="0.1125682647854683"/>
    <m/>
    <n v="0.432092512493301"/>
    <n v="5.5079924669475728"/>
  </r>
  <r>
    <s v="Ralston"/>
    <s v="RalstonSH"/>
    <n v="2013"/>
    <x v="2"/>
    <n v="2"/>
    <s v="204E"/>
    <n v="4636"/>
    <d v="2013-04-25T00:00:00"/>
    <x v="5"/>
    <n v="180"/>
    <n v="0.11252878906757127"/>
    <m/>
    <n v="0.26114359756003486"/>
    <n v="5.6976784922189418"/>
  </r>
  <r>
    <s v="Ralston"/>
    <s v="RalstonSH"/>
    <n v="2013"/>
    <x v="3"/>
    <n v="3"/>
    <s v="301E"/>
    <n v="4637"/>
    <d v="2013-04-25T00:00:00"/>
    <x v="0"/>
    <n v="30"/>
    <n v="0.17717772131909587"/>
    <m/>
    <n v="0.82329775274408334"/>
    <n v="1.8193863918665545"/>
  </r>
  <r>
    <s v="Ralston"/>
    <s v="RalstonSH"/>
    <n v="2013"/>
    <x v="3"/>
    <n v="3"/>
    <s v="301E"/>
    <n v="4638"/>
    <d v="2013-04-25T00:00:00"/>
    <x v="1"/>
    <n v="60"/>
    <n v="0.14640858637042223"/>
    <m/>
    <n v="0.50708043604679309"/>
    <n v="0.76800532061456039"/>
  </r>
  <r>
    <s v="Ralston"/>
    <s v="RalstonSH"/>
    <n v="2013"/>
    <x v="3"/>
    <n v="3"/>
    <s v="301E"/>
    <n v="4639"/>
    <d v="2013-04-25T00:00:00"/>
    <x v="2"/>
    <n v="90"/>
    <n v="0.13735178428229156"/>
    <m/>
    <n v="0.75095290302727669"/>
    <n v="0.48763175521251734"/>
  </r>
  <r>
    <s v="Ralston"/>
    <s v="RalstonSH"/>
    <n v="2013"/>
    <x v="3"/>
    <n v="3"/>
    <s v="301E"/>
    <n v="4640"/>
    <d v="2013-04-25T00:00:00"/>
    <x v="3"/>
    <n v="120"/>
    <n v="0.11901296323337932"/>
    <m/>
    <n v="0.56900647022798934"/>
    <n v="0.3050639731138296"/>
  </r>
  <r>
    <s v="Ralston"/>
    <s v="RalstonSH"/>
    <n v="2013"/>
    <x v="3"/>
    <n v="3"/>
    <s v="301E"/>
    <n v="4641"/>
    <d v="2013-04-25T00:00:00"/>
    <x v="4"/>
    <n v="150"/>
    <n v="0.119838656494312"/>
    <m/>
    <n v="0.30437898252403084"/>
    <n v="0.72266079184164556"/>
  </r>
  <r>
    <s v="Ralston"/>
    <s v="RalstonSH"/>
    <n v="2013"/>
    <x v="3"/>
    <n v="3"/>
    <s v="301E"/>
    <n v="4642"/>
    <d v="2013-04-25T00:00:00"/>
    <x v="5"/>
    <n v="180"/>
    <n v="0.11870010907178574"/>
    <m/>
    <n v="0.67397302945879589"/>
    <n v="1.5248042297684816"/>
  </r>
  <r>
    <s v="Ralston"/>
    <s v="RalstonSH"/>
    <n v="2013"/>
    <x v="2"/>
    <n v="3"/>
    <s v="302E"/>
    <n v="4643"/>
    <d v="2013-04-25T00:00:00"/>
    <x v="0"/>
    <n v="30"/>
    <n v="0.15611300252749338"/>
    <m/>
    <n v="0.52219130387116508"/>
    <n v="2.2678022339547743"/>
  </r>
  <r>
    <s v="Ralston"/>
    <s v="RalstonSH"/>
    <n v="2013"/>
    <x v="2"/>
    <n v="3"/>
    <s v="302E"/>
    <n v="4644"/>
    <d v="2013-04-25T00:00:00"/>
    <x v="1"/>
    <n v="60"/>
    <n v="0.14635632449542949"/>
    <m/>
    <n v="0.33450704662223285"/>
    <n v="0.64981501330588287"/>
  </r>
  <r>
    <s v="Ralston"/>
    <s v="RalstonSH"/>
    <n v="2013"/>
    <x v="2"/>
    <n v="3"/>
    <s v="302E"/>
    <n v="4645"/>
    <d v="2013-04-25T00:00:00"/>
    <x v="2"/>
    <n v="90"/>
    <n v="0.12580585812724498"/>
    <m/>
    <n v="0.53922549005628295"/>
    <n v="0.74658285805023539"/>
  </r>
  <r>
    <s v="Ralston"/>
    <s v="RalstonSH"/>
    <n v="2013"/>
    <x v="2"/>
    <n v="3"/>
    <s v="302E"/>
    <n v="4646"/>
    <d v="2013-04-25T00:00:00"/>
    <x v="3"/>
    <n v="120"/>
    <n v="0.13091762213462937"/>
    <m/>
    <n v="0.31504198848593112"/>
    <n v="0.95408565306269699"/>
  </r>
  <r>
    <s v="Ralston"/>
    <s v="RalstonSH"/>
    <n v="2013"/>
    <x v="2"/>
    <n v="3"/>
    <s v="302E"/>
    <n v="4647"/>
    <d v="2013-04-25T00:00:00"/>
    <x v="4"/>
    <n v="150"/>
    <n v="0.11956499853059468"/>
    <m/>
    <n v="0.50714843086192229"/>
    <n v="1.0525722149964425"/>
  </r>
  <r>
    <s v="Ralston"/>
    <s v="RalstonSH"/>
    <n v="2013"/>
    <x v="2"/>
    <n v="3"/>
    <s v="302E"/>
    <n v="4648"/>
    <d v="2013-04-25T00:00:00"/>
    <x v="5"/>
    <n v="180"/>
    <n v="0.10997771480298268"/>
    <m/>
    <n v="0.14228329003745308"/>
    <n v="1.553042234019455"/>
  </r>
  <r>
    <s v="Ralston"/>
    <s v="RalstonSH"/>
    <n v="2013"/>
    <x v="0"/>
    <n v="3"/>
    <s v="303E"/>
    <n v="4649"/>
    <d v="2013-04-25T00:00:00"/>
    <x v="0"/>
    <n v="30"/>
    <n v="0.14401360413376718"/>
    <m/>
    <n v="0.70223538452083145"/>
    <n v="3.0151924901803535"/>
  </r>
  <r>
    <s v="Ralston"/>
    <s v="RalstonSH"/>
    <n v="2013"/>
    <x v="0"/>
    <n v="3"/>
    <s v="303E"/>
    <n v="4650"/>
    <d v="2013-04-25T00:00:00"/>
    <x v="1"/>
    <n v="60"/>
    <n v="0.14063637634299775"/>
    <m/>
    <n v="0.5382616738882704"/>
    <n v="1.2233219861097056"/>
  </r>
  <r>
    <s v="Ralston"/>
    <s v="RalstonSH"/>
    <n v="2013"/>
    <x v="0"/>
    <n v="3"/>
    <s v="303E"/>
    <n v="4651"/>
    <d v="2013-04-25T00:00:00"/>
    <x v="2"/>
    <n v="90"/>
    <n v="0.13340748247978876"/>
    <m/>
    <n v="1.0100352411716129"/>
    <n v="0.75267049221923088"/>
  </r>
  <r>
    <s v="Ralston"/>
    <s v="RalstonSH"/>
    <n v="2013"/>
    <x v="0"/>
    <n v="3"/>
    <s v="303E"/>
    <n v="4652"/>
    <d v="2013-04-25T00:00:00"/>
    <x v="3"/>
    <n v="120"/>
    <n v="0.13557308148871172"/>
    <m/>
    <n v="0.62785945881222638"/>
    <n v="0.56945392775992631"/>
  </r>
  <r>
    <s v="Ralston"/>
    <s v="RalstonSH"/>
    <n v="2013"/>
    <x v="0"/>
    <n v="3"/>
    <s v="303E"/>
    <n v="4653"/>
    <d v="2013-04-25T00:00:00"/>
    <x v="4"/>
    <n v="150"/>
    <n v="0.15081567913991939"/>
    <m/>
    <n v="0.56877631602230205"/>
    <n v="6.4791041216453529"/>
  </r>
  <r>
    <s v="Ralston"/>
    <s v="RalstonSH"/>
    <n v="2013"/>
    <x v="0"/>
    <n v="3"/>
    <s v="303E"/>
    <n v="4654"/>
    <d v="2013-04-25T00:00:00"/>
    <x v="5"/>
    <n v="180"/>
    <n v="0.13561784161960883"/>
    <m/>
    <n v="0.43854903223795488"/>
    <n v="4.2832757865638218"/>
  </r>
  <r>
    <s v="Ralston"/>
    <s v="RalstonSH"/>
    <n v="2013"/>
    <x v="1"/>
    <n v="3"/>
    <s v="304E"/>
    <n v="4655"/>
    <d v="2013-04-25T00:00:00"/>
    <x v="0"/>
    <n v="30"/>
    <n v="0.15997310028249295"/>
    <m/>
    <n v="7.9142130470633801E-2"/>
    <n v="4.9232896305391121"/>
  </r>
  <r>
    <s v="Ralston"/>
    <s v="RalstonSH"/>
    <n v="2013"/>
    <x v="1"/>
    <n v="3"/>
    <s v="304E"/>
    <n v="4656"/>
    <d v="2013-04-25T00:00:00"/>
    <x v="1"/>
    <n v="60"/>
    <n v="0.13963170181078619"/>
    <m/>
    <n v="0.16008518087723345"/>
    <n v="1.6815054113517038"/>
  </r>
  <r>
    <s v="Ralston"/>
    <s v="RalstonSH"/>
    <n v="2013"/>
    <x v="1"/>
    <n v="3"/>
    <s v="304E"/>
    <n v="4657"/>
    <d v="2013-04-25T00:00:00"/>
    <x v="2"/>
    <n v="90"/>
    <n v="0.13111026201013232"/>
    <m/>
    <n v="0.39697151085394017"/>
    <n v="1.0317868433421507"/>
  </r>
  <r>
    <s v="Ralston"/>
    <s v="RalstonSH"/>
    <n v="2013"/>
    <x v="1"/>
    <n v="3"/>
    <s v="304E"/>
    <n v="4658"/>
    <d v="2013-04-25T00:00:00"/>
    <x v="3"/>
    <n v="120"/>
    <n v="0.11812966499949266"/>
    <m/>
    <n v="0.4487994571379621"/>
    <n v="1.5716340755549709"/>
  </r>
  <r>
    <s v="Ralston"/>
    <s v="RalstonSH"/>
    <n v="2013"/>
    <x v="1"/>
    <n v="3"/>
    <s v="304E"/>
    <n v="4659"/>
    <d v="2013-04-25T00:00:00"/>
    <x v="4"/>
    <n v="150"/>
    <n v="0.12390009975516905"/>
    <m/>
    <n v="0.61046578212268343"/>
    <n v="4.1290559593967329"/>
  </r>
  <r>
    <s v="Ralston"/>
    <s v="RalstonSH"/>
    <n v="2013"/>
    <x v="1"/>
    <n v="3"/>
    <s v="304E"/>
    <n v="4660"/>
    <d v="2013-04-25T00:00:00"/>
    <x v="5"/>
    <n v="180"/>
    <n v="0.12176155272012379"/>
    <m/>
    <n v="0.40260472547941423"/>
    <n v="10.119070527237213"/>
  </r>
  <r>
    <s v="Ralston"/>
    <s v="RalstonSH"/>
    <n v="2013"/>
    <x v="0"/>
    <n v="4"/>
    <s v="401E"/>
    <n v="4661"/>
    <d v="2013-04-25T00:00:00"/>
    <x v="0"/>
    <n v="30"/>
    <n v="0.15053180858707205"/>
    <m/>
    <n v="0.26576227100970146"/>
    <n v="1.8492109647930852"/>
  </r>
  <r>
    <s v="Ralston"/>
    <s v="RalstonSH"/>
    <n v="2013"/>
    <x v="0"/>
    <n v="4"/>
    <s v="401E"/>
    <n v="4662"/>
    <d v="2013-04-25T00:00:00"/>
    <x v="1"/>
    <n v="60"/>
    <n v="0.14538206623951919"/>
    <m/>
    <n v="8.3848615185149633E-2"/>
    <n v="3.1178898549785847"/>
  </r>
  <r>
    <s v="Ralston"/>
    <s v="RalstonSH"/>
    <n v="2013"/>
    <x v="0"/>
    <n v="4"/>
    <s v="401E"/>
    <n v="4663"/>
    <d v="2013-04-25T00:00:00"/>
    <x v="2"/>
    <n v="90"/>
    <n v="0.13447789081809922"/>
    <m/>
    <n v="0.41298180026248726"/>
    <n v="1.5167783599987761"/>
  </r>
  <r>
    <s v="Ralston"/>
    <s v="RalstonSH"/>
    <n v="2013"/>
    <x v="0"/>
    <n v="4"/>
    <s v="401E"/>
    <n v="4664"/>
    <d v="2013-04-25T00:00:00"/>
    <x v="3"/>
    <n v="120"/>
    <n v="0.1191929274060631"/>
    <m/>
    <n v="0.48757554790341523"/>
    <n v="2.410378382965388"/>
  </r>
  <r>
    <s v="Ralston"/>
    <s v="RalstonSH"/>
    <n v="2013"/>
    <x v="0"/>
    <n v="4"/>
    <s v="401E"/>
    <n v="4665"/>
    <d v="2013-04-25T00:00:00"/>
    <x v="4"/>
    <n v="150"/>
    <n v="0.12230837581233717"/>
    <m/>
    <n v="0.26056361483415114"/>
    <n v="16.55514679885491"/>
  </r>
  <r>
    <s v="Ralston"/>
    <s v="RalstonSH"/>
    <n v="2013"/>
    <x v="0"/>
    <n v="4"/>
    <s v="401E"/>
    <n v="4666"/>
    <d v="2013-04-25T00:00:00"/>
    <x v="5"/>
    <n v="180"/>
    <n v="0.11698062700473622"/>
    <m/>
    <n v="0.54247026933393216"/>
    <n v="5.6775692217007858"/>
  </r>
  <r>
    <s v="Ralston"/>
    <s v="RalstonSH"/>
    <n v="2013"/>
    <x v="3"/>
    <n v="4"/>
    <s v="402E"/>
    <n v="4667"/>
    <d v="2013-04-25T00:00:00"/>
    <x v="0"/>
    <n v="30"/>
    <n v="0.17716959869459387"/>
    <m/>
    <n v="2.9780771549809986"/>
    <n v="2.2259348018458658"/>
  </r>
  <r>
    <s v="Ralston"/>
    <s v="RalstonSH"/>
    <n v="2013"/>
    <x v="3"/>
    <n v="4"/>
    <s v="402E"/>
    <n v="4668"/>
    <d v="2013-04-25T00:00:00"/>
    <x v="1"/>
    <n v="60"/>
    <n v="0.15043566192075519"/>
    <m/>
    <n v="1.1667645504353741"/>
    <n v="2.1456602325803065"/>
  </r>
  <r>
    <s v="Ralston"/>
    <s v="RalstonSH"/>
    <n v="2013"/>
    <x v="3"/>
    <n v="4"/>
    <s v="402E"/>
    <n v="4669"/>
    <d v="2013-04-25T00:00:00"/>
    <x v="2"/>
    <n v="90"/>
    <n v="0.13781775183315925"/>
    <m/>
    <n v="0.64887043180135273"/>
    <n v="1.1123493116594618"/>
  </r>
  <r>
    <s v="Ralston"/>
    <s v="RalstonSH"/>
    <n v="2013"/>
    <x v="3"/>
    <n v="4"/>
    <s v="402E"/>
    <n v="4670"/>
    <d v="2013-04-25T00:00:00"/>
    <x v="3"/>
    <n v="120"/>
    <n v="0.11888010368341101"/>
    <m/>
    <n v="1.2573715808884751"/>
    <n v="1.4055788774951012"/>
  </r>
  <r>
    <s v="Ralston"/>
    <s v="RalstonSH"/>
    <n v="2013"/>
    <x v="3"/>
    <n v="4"/>
    <s v="402E"/>
    <n v="4671"/>
    <d v="2013-04-25T00:00:00"/>
    <x v="4"/>
    <n v="150"/>
    <n v="0.1210797110100211"/>
    <m/>
    <n v="0.42650982044610797"/>
    <n v="7.5238249224762868"/>
  </r>
  <r>
    <s v="Ralston"/>
    <s v="RalstonSH"/>
    <n v="2013"/>
    <x v="3"/>
    <n v="4"/>
    <s v="402E"/>
    <n v="4672"/>
    <d v="2013-04-25T00:00:00"/>
    <x v="5"/>
    <n v="180"/>
    <n v="0.11470651010196251"/>
    <m/>
    <n v="0.29840917394753075"/>
    <n v="4.8069101385487407"/>
  </r>
  <r>
    <s v="Ralston"/>
    <s v="RalstonSH"/>
    <n v="2013"/>
    <x v="1"/>
    <n v="4"/>
    <s v="403E"/>
    <n v="4673"/>
    <d v="2013-04-25T00:00:00"/>
    <x v="0"/>
    <n v="30"/>
    <n v="0.16319703370542943"/>
    <m/>
    <n v="3.9076840458328779E-2"/>
    <n v="3.4517875738190442"/>
  </r>
  <r>
    <s v="Ralston"/>
    <s v="RalstonSH"/>
    <n v="2013"/>
    <x v="1"/>
    <n v="4"/>
    <s v="403E"/>
    <n v="4674"/>
    <d v="2013-04-25T00:00:00"/>
    <x v="1"/>
    <n v="60"/>
    <n v="0.14588274373823762"/>
    <m/>
    <n v="0.26078089132698734"/>
    <n v="1.1956557847633571"/>
  </r>
  <r>
    <s v="Ralston"/>
    <s v="RalstonSH"/>
    <n v="2013"/>
    <x v="1"/>
    <n v="4"/>
    <s v="403E"/>
    <n v="4675"/>
    <d v="2013-04-25T00:00:00"/>
    <x v="2"/>
    <n v="90"/>
    <n v="0.13227460831377952"/>
    <m/>
    <n v="0.53835948786795262"/>
    <n v="1.6053782926512821"/>
  </r>
  <r>
    <s v="Ralston"/>
    <s v="RalstonSH"/>
    <n v="2013"/>
    <x v="1"/>
    <n v="4"/>
    <s v="403E"/>
    <n v="4676"/>
    <d v="2013-04-25T00:00:00"/>
    <x v="3"/>
    <n v="120"/>
    <n v="0.13160429780997274"/>
    <m/>
    <n v="0.3780365320174191"/>
    <n v="3.4314085213888803"/>
  </r>
  <r>
    <s v="Ralston"/>
    <s v="RalstonSH"/>
    <n v="2013"/>
    <x v="1"/>
    <n v="4"/>
    <s v="403E"/>
    <n v="4677"/>
    <d v="2013-04-25T00:00:00"/>
    <x v="4"/>
    <n v="150"/>
    <n v="0.14660807781724133"/>
    <m/>
    <n v="0.22651051982789769"/>
    <n v="15.609529301183386"/>
  </r>
  <r>
    <s v="Ralston"/>
    <s v="RalstonSH"/>
    <n v="2013"/>
    <x v="1"/>
    <n v="4"/>
    <s v="403E"/>
    <n v="4678"/>
    <d v="2013-04-25T00:00:00"/>
    <x v="5"/>
    <n v="180"/>
    <n v="0.13701218807957932"/>
    <m/>
    <n v="0.19352014997825634"/>
    <n v="8.6279764599877531"/>
  </r>
  <r>
    <s v="Ralston"/>
    <s v="RalstonSH"/>
    <n v="2013"/>
    <x v="2"/>
    <n v="4"/>
    <s v="404E"/>
    <n v="4679"/>
    <d v="2013-04-25T00:00:00"/>
    <x v="0"/>
    <n v="30"/>
    <n v="0.15249321275293604"/>
    <m/>
    <n v="0.54500030924791854"/>
    <n v="2.383137715893171"/>
  </r>
  <r>
    <s v="Ralston"/>
    <s v="RalstonSH"/>
    <n v="2013"/>
    <x v="2"/>
    <n v="4"/>
    <s v="404E"/>
    <n v="4680"/>
    <d v="2013-04-25T00:00:00"/>
    <x v="1"/>
    <n v="60"/>
    <n v="0.1456521973990573"/>
    <m/>
    <n v="0.42944642363684477"/>
    <n v="1.3724576425507411"/>
  </r>
  <r>
    <s v="Ralston"/>
    <s v="RalstonSH"/>
    <n v="2013"/>
    <x v="2"/>
    <n v="4"/>
    <s v="404E"/>
    <n v="4681"/>
    <d v="2013-04-25T00:00:00"/>
    <x v="2"/>
    <n v="90"/>
    <n v="0.13718830705843552"/>
    <m/>
    <n v="0.64843789833365495"/>
    <n v="1.1018568798752333"/>
  </r>
  <r>
    <s v="Ralston"/>
    <s v="RalstonSH"/>
    <n v="2013"/>
    <x v="2"/>
    <n v="4"/>
    <s v="404E"/>
    <n v="4682"/>
    <d v="2013-04-25T00:00:00"/>
    <x v="3"/>
    <n v="120"/>
    <n v="0.1234079491677305"/>
    <m/>
    <n v="0.51886163563559362"/>
    <n v="1.6718874926035792"/>
  </r>
  <r>
    <s v="Ralston"/>
    <s v="RalstonSH"/>
    <n v="2013"/>
    <x v="2"/>
    <n v="4"/>
    <s v="404E"/>
    <n v="4683"/>
    <d v="2013-04-25T00:00:00"/>
    <x v="4"/>
    <n v="150"/>
    <n v="0.11126187122295461"/>
    <m/>
    <n v="0.58794843883017278"/>
    <n v="4.6846214319694415"/>
  </r>
  <r>
    <s v="Ralston"/>
    <s v="RalstonSH"/>
    <n v="2013"/>
    <x v="2"/>
    <n v="4"/>
    <s v="404E"/>
    <n v="4684"/>
    <d v="2013-04-25T00:00:00"/>
    <x v="5"/>
    <n v="180"/>
    <n v="0.11248618609404093"/>
    <m/>
    <n v="0.68843756774878551"/>
    <n v="6.6944618656950867"/>
  </r>
  <r>
    <s v="Ralston"/>
    <s v="RalstonSH"/>
    <n v="2013"/>
    <x v="4"/>
    <n v="1"/>
    <s v="101W"/>
    <n v="4685"/>
    <d v="2013-04-25T00:00:00"/>
    <x v="0"/>
    <n v="30"/>
    <n v="0.10566518131093594"/>
    <m/>
    <n v="0.37700827494185363"/>
    <n v="2.0735455121801945"/>
  </r>
  <r>
    <s v="Ralston"/>
    <s v="RalstonSH"/>
    <n v="2013"/>
    <x v="4"/>
    <n v="1"/>
    <s v="101W"/>
    <n v="4686"/>
    <d v="2013-04-25T00:00:00"/>
    <x v="1"/>
    <n v="60"/>
    <n v="0.1257089623451792"/>
    <m/>
    <n v="0.35157989696452352"/>
    <n v="0.75613758662233133"/>
  </r>
  <r>
    <s v="Ralston"/>
    <s v="RalstonSH"/>
    <n v="2013"/>
    <x v="4"/>
    <n v="1"/>
    <s v="101W"/>
    <n v="4687"/>
    <d v="2013-04-25T00:00:00"/>
    <x v="2"/>
    <n v="90"/>
    <n v="0.13015982336929993"/>
    <m/>
    <n v="0.61941236318823034"/>
    <n v="2.0856775666728691"/>
  </r>
  <r>
    <s v="Ralston"/>
    <s v="RalstonSH"/>
    <n v="2013"/>
    <x v="4"/>
    <n v="1"/>
    <s v="101W"/>
    <n v="4688"/>
    <d v="2013-04-25T00:00:00"/>
    <x v="3"/>
    <n v="120"/>
    <n v="0.13249054613334854"/>
    <m/>
    <n v="0.20569092897294555"/>
    <n v="7.9074578826863489"/>
  </r>
  <r>
    <s v="Ralston"/>
    <s v="RalstonSH"/>
    <n v="2013"/>
    <x v="4"/>
    <n v="1"/>
    <s v="101W"/>
    <n v="4689"/>
    <d v="2013-04-25T00:00:00"/>
    <x v="4"/>
    <n v="150"/>
    <n v="0.13794203501810104"/>
    <m/>
    <n v="0.37571127293136791"/>
    <n v="4.2108938771398758"/>
  </r>
  <r>
    <s v="Ralston"/>
    <s v="RalstonSH"/>
    <n v="2013"/>
    <x v="4"/>
    <n v="1"/>
    <s v="101W"/>
    <n v="4690"/>
    <d v="2013-04-25T00:00:00"/>
    <x v="5"/>
    <n v="180"/>
    <n v="0.14756310998831329"/>
    <m/>
    <n v="0.11780491803172354"/>
    <n v="16.068787982569823"/>
  </r>
  <r>
    <s v="Ralston"/>
    <s v="RalstonSH"/>
    <n v="2013"/>
    <x v="5"/>
    <n v="1"/>
    <s v="102W"/>
    <n v="4691"/>
    <d v="2013-04-25T00:00:00"/>
    <x v="0"/>
    <n v="30"/>
    <n v="0.12451271056848297"/>
    <m/>
    <n v="0.94756652057362067"/>
    <n v="3.8191259763221059"/>
  </r>
  <r>
    <s v="Ralston"/>
    <s v="RalstonSH"/>
    <n v="2013"/>
    <x v="5"/>
    <n v="1"/>
    <s v="102W"/>
    <n v="4692"/>
    <d v="2013-04-25T00:00:00"/>
    <x v="1"/>
    <n v="60"/>
    <n v="0.12735084464883523"/>
    <m/>
    <n v="0.33290057611730978"/>
    <n v="3.4206740357561243"/>
  </r>
  <r>
    <s v="Ralston"/>
    <s v="RalstonSH"/>
    <n v="2013"/>
    <x v="5"/>
    <n v="1"/>
    <s v="102W"/>
    <n v="4693"/>
    <d v="2013-04-25T00:00:00"/>
    <x v="2"/>
    <n v="90"/>
    <n v="0.12793761413143684"/>
    <m/>
    <n v="0.5262168663583543"/>
    <n v="15.014077563068637"/>
  </r>
  <r>
    <s v="Ralston"/>
    <s v="RalstonSH"/>
    <n v="2013"/>
    <x v="5"/>
    <n v="1"/>
    <s v="102W"/>
    <n v="4694"/>
    <d v="2013-04-25T00:00:00"/>
    <x v="3"/>
    <n v="120"/>
    <n v="0.12833350310495034"/>
    <m/>
    <n v="0.64718289531632744"/>
    <n v="9.6111489677573996"/>
  </r>
  <r>
    <s v="Ralston"/>
    <s v="RalstonSH"/>
    <n v="2013"/>
    <x v="5"/>
    <n v="1"/>
    <s v="102W"/>
    <n v="4695"/>
    <d v="2013-04-25T00:00:00"/>
    <x v="4"/>
    <n v="150"/>
    <n v="0.12582981538693469"/>
    <m/>
    <n v="0.69843417002737862"/>
    <n v="9.1518960210484082"/>
  </r>
  <r>
    <s v="Ralston"/>
    <s v="RalstonSH"/>
    <n v="2013"/>
    <x v="5"/>
    <n v="1"/>
    <s v="102W"/>
    <n v="4696"/>
    <d v="2013-04-25T00:00:00"/>
    <x v="5"/>
    <n v="180"/>
    <n v="0.13671548018551782"/>
    <m/>
    <n v="0.12621147650682535"/>
    <n v="3.7327409654142172"/>
  </r>
  <r>
    <s v="Ralston"/>
    <s v="RalstonSH"/>
    <n v="2013"/>
    <x v="6"/>
    <n v="1"/>
    <s v="103W"/>
    <n v="4697"/>
    <d v="2013-04-25T00:00:00"/>
    <x v="0"/>
    <n v="30"/>
    <n v="0.10131525407021272"/>
    <m/>
    <n v="0.87705408797417039"/>
    <n v="1.3085459387422116"/>
  </r>
  <r>
    <s v="Ralston"/>
    <s v="RalstonSH"/>
    <n v="2013"/>
    <x v="6"/>
    <n v="1"/>
    <s v="103W"/>
    <n v="4698"/>
    <d v="2013-04-25T00:00:00"/>
    <x v="1"/>
    <n v="60"/>
    <n v="0.12546300319602141"/>
    <m/>
    <n v="0.53926792451609773"/>
    <n v="0.61630619944696874"/>
  </r>
  <r>
    <s v="Ralston"/>
    <s v="RalstonSH"/>
    <n v="2013"/>
    <x v="6"/>
    <n v="1"/>
    <s v="103W"/>
    <n v="4699"/>
    <d v="2013-04-25T00:00:00"/>
    <x v="2"/>
    <n v="90"/>
    <n v="0.12974621340373416"/>
    <m/>
    <n v="0.49337625446376787"/>
    <n v="1.1076780614921848"/>
  </r>
  <r>
    <s v="Ralston"/>
    <s v="RalstonSH"/>
    <n v="2013"/>
    <x v="6"/>
    <n v="1"/>
    <s v="103W"/>
    <n v="4700"/>
    <d v="2013-04-25T00:00:00"/>
    <x v="3"/>
    <n v="120"/>
    <n v="0.13878972309992749"/>
    <m/>
    <n v="0.55186340000317446"/>
    <n v="1.6604739469122061"/>
  </r>
  <r>
    <s v="Ralston"/>
    <s v="RalstonSH"/>
    <n v="2013"/>
    <x v="6"/>
    <n v="1"/>
    <s v="103W"/>
    <n v="4701"/>
    <d v="2013-04-25T00:00:00"/>
    <x v="4"/>
    <n v="150"/>
    <n v="0.14196805240308627"/>
    <m/>
    <n v="0.43611497609668587"/>
    <n v="1.0633365147525933"/>
  </r>
  <r>
    <s v="Ralston"/>
    <s v="RalstonSH"/>
    <n v="2013"/>
    <x v="6"/>
    <n v="1"/>
    <s v="103W"/>
    <n v="4702"/>
    <d v="2013-04-25T00:00:00"/>
    <x v="5"/>
    <n v="180"/>
    <n v="0.15623019263787175"/>
    <m/>
    <n v="0.16214770544663884"/>
    <n v="9.0026793514851633"/>
  </r>
  <r>
    <s v="Ralston"/>
    <s v="RalstonSH"/>
    <n v="2013"/>
    <x v="7"/>
    <n v="1"/>
    <s v="104W"/>
    <n v="4703"/>
    <d v="2013-04-25T00:00:00"/>
    <x v="0"/>
    <n v="30"/>
    <n v="0.10463637784437867"/>
    <m/>
    <n v="1.0826762290050682E-2"/>
    <n v="2.3442294001935862"/>
  </r>
  <r>
    <s v="Ralston"/>
    <s v="RalstonSH"/>
    <n v="2013"/>
    <x v="7"/>
    <n v="1"/>
    <s v="104W"/>
    <n v="4704"/>
    <d v="2013-04-25T00:00:00"/>
    <x v="1"/>
    <n v="60"/>
    <n v="0.11989251041441878"/>
    <m/>
    <n v="0.60305002427978671"/>
    <n v="1.6416361772060863"/>
  </r>
  <r>
    <s v="Ralston"/>
    <s v="RalstonSH"/>
    <n v="2013"/>
    <x v="7"/>
    <n v="1"/>
    <s v="104W"/>
    <n v="4705"/>
    <d v="2013-04-25T00:00:00"/>
    <x v="2"/>
    <n v="90"/>
    <n v="0.12493901506874944"/>
    <m/>
    <n v="1.0009344615272164"/>
    <n v="2.6467017011536971"/>
  </r>
  <r>
    <s v="Ralston"/>
    <s v="RalstonSH"/>
    <n v="2013"/>
    <x v="7"/>
    <n v="1"/>
    <s v="104W"/>
    <n v="4706"/>
    <d v="2013-04-25T00:00:00"/>
    <x v="3"/>
    <n v="120"/>
    <n v="0.14451180548550113"/>
    <m/>
    <n v="0.791043070196356"/>
    <n v="5.2572427646590123"/>
  </r>
  <r>
    <s v="Ralston"/>
    <s v="RalstonSH"/>
    <n v="2013"/>
    <x v="7"/>
    <n v="1"/>
    <s v="104W"/>
    <n v="4707"/>
    <d v="2013-04-25T00:00:00"/>
    <x v="4"/>
    <n v="150"/>
    <n v="0.15524931469481174"/>
    <m/>
    <n v="0.50184760071824264"/>
    <n v="18.831706997248904"/>
  </r>
  <r>
    <s v="Ralston"/>
    <s v="RalstonSH"/>
    <n v="2013"/>
    <x v="7"/>
    <n v="1"/>
    <s v="104W"/>
    <n v="4708"/>
    <d v="2013-04-25T00:00:00"/>
    <x v="5"/>
    <n v="180"/>
    <n v="0.13355258501445705"/>
    <m/>
    <n v="0.18892517704482226"/>
    <n v="10.878981917233983"/>
  </r>
  <r>
    <s v="Ralston"/>
    <s v="RalstonSH"/>
    <n v="2013"/>
    <x v="6"/>
    <n v="2"/>
    <s v="201W"/>
    <n v="4709"/>
    <d v="2013-04-25T00:00:00"/>
    <x v="0"/>
    <n v="30"/>
    <n v="0.11127453371195395"/>
    <m/>
    <n v="0.12185873683471893"/>
    <n v="2.5225232683295911"/>
  </r>
  <r>
    <s v="Ralston"/>
    <s v="RalstonSH"/>
    <n v="2013"/>
    <x v="6"/>
    <n v="2"/>
    <s v="201W"/>
    <n v="4710"/>
    <d v="2013-04-25T00:00:00"/>
    <x v="1"/>
    <n v="60"/>
    <n v="0.12398867917946071"/>
    <m/>
    <n v="0.62494572951553784"/>
    <n v="2.624772063965259"/>
  </r>
  <r>
    <s v="Ralston"/>
    <s v="RalstonSH"/>
    <n v="2013"/>
    <x v="6"/>
    <n v="2"/>
    <s v="201W"/>
    <n v="4711"/>
    <d v="2013-04-25T00:00:00"/>
    <x v="2"/>
    <n v="90"/>
    <n v="0.12800505592707379"/>
    <m/>
    <n v="0.98974535506942585"/>
    <n v="5.6487905630791611"/>
  </r>
  <r>
    <s v="Ralston"/>
    <s v="RalstonSH"/>
    <n v="2013"/>
    <x v="6"/>
    <n v="2"/>
    <s v="201W"/>
    <n v="4712"/>
    <d v="2013-04-25T00:00:00"/>
    <x v="3"/>
    <n v="120"/>
    <n v="0.12487633217206862"/>
    <m/>
    <n v="0.40900818921223342"/>
    <n v="5.0524541020334723"/>
  </r>
  <r>
    <s v="Ralston"/>
    <s v="RalstonSH"/>
    <n v="2013"/>
    <x v="6"/>
    <n v="2"/>
    <s v="201W"/>
    <n v="4713"/>
    <d v="2013-04-25T00:00:00"/>
    <x v="4"/>
    <n v="150"/>
    <n v="0.13696565828479565"/>
    <m/>
    <n v="0.40944309569560133"/>
    <n v="12.234549645189988"/>
  </r>
  <r>
    <s v="Ralston"/>
    <s v="RalstonSH"/>
    <n v="2013"/>
    <x v="6"/>
    <n v="2"/>
    <s v="201W"/>
    <n v="4714"/>
    <d v="2013-04-25T00:00:00"/>
    <x v="5"/>
    <n v="180"/>
    <n v="0.15043111234614298"/>
    <m/>
    <n v="0.24719470402275359"/>
    <n v="24.373397816643504"/>
  </r>
  <r>
    <s v="Ralston"/>
    <s v="RalstonSH"/>
    <n v="2013"/>
    <x v="4"/>
    <n v="2"/>
    <s v="202W"/>
    <n v="4715"/>
    <d v="2013-04-25T00:00:00"/>
    <x v="0"/>
    <n v="30"/>
    <n v="0.11643326636803286"/>
    <m/>
    <n v="6.1510277203429393E-2"/>
    <n v="2.6225311985958268"/>
  </r>
  <r>
    <s v="Ralston"/>
    <s v="RalstonSH"/>
    <n v="2013"/>
    <x v="4"/>
    <n v="2"/>
    <s v="202W"/>
    <n v="4716"/>
    <d v="2013-04-25T00:00:00"/>
    <x v="1"/>
    <n v="60"/>
    <n v="0.12112228288490222"/>
    <m/>
    <n v="0.3163026984637517"/>
    <n v="4.7157856861868428"/>
  </r>
  <r>
    <s v="Ralston"/>
    <s v="RalstonSH"/>
    <n v="2013"/>
    <x v="4"/>
    <n v="2"/>
    <s v="202W"/>
    <n v="4717"/>
    <d v="2013-04-25T00:00:00"/>
    <x v="2"/>
    <n v="90"/>
    <n v="0.12776429798125077"/>
    <m/>
    <n v="0.71919054872923283"/>
    <n v="9.9431713448471122"/>
  </r>
  <r>
    <s v="Ralston"/>
    <s v="RalstonSH"/>
    <n v="2013"/>
    <x v="4"/>
    <n v="2"/>
    <s v="202W"/>
    <n v="4718"/>
    <d v="2013-04-25T00:00:00"/>
    <x v="3"/>
    <n v="120"/>
    <n v="0.12784949304025878"/>
    <m/>
    <n v="0.38135056807593237"/>
    <n v="6.2753890949204054"/>
  </r>
  <r>
    <s v="Ralston"/>
    <s v="RalstonSH"/>
    <n v="2013"/>
    <x v="4"/>
    <n v="2"/>
    <s v="202W"/>
    <n v="4719"/>
    <d v="2013-04-25T00:00:00"/>
    <x v="4"/>
    <n v="150"/>
    <n v="0.13604155198261147"/>
    <m/>
    <n v="0.3700856494118388"/>
    <n v="7.4017129882367749"/>
  </r>
  <r>
    <s v="Ralston"/>
    <s v="RalstonSH"/>
    <n v="2013"/>
    <x v="4"/>
    <n v="2"/>
    <s v="202W"/>
    <n v="4720"/>
    <d v="2013-04-25T00:00:00"/>
    <x v="5"/>
    <n v="180"/>
    <n v="0.15445488442326882"/>
    <m/>
    <n v="0.35745721700545602"/>
    <n v="35.993955879021613"/>
  </r>
  <r>
    <s v="Ralston"/>
    <s v="RalstonSH"/>
    <n v="2013"/>
    <x v="7"/>
    <n v="2"/>
    <s v="203W"/>
    <n v="4721"/>
    <d v="2013-04-25T00:00:00"/>
    <x v="0"/>
    <n v="30"/>
    <n v="0.11606256947048289"/>
    <m/>
    <n v="1.8064365214514506"/>
    <n v="7.0064952151283171"/>
  </r>
  <r>
    <s v="Ralston"/>
    <s v="RalstonSH"/>
    <n v="2013"/>
    <x v="7"/>
    <n v="2"/>
    <s v="203W"/>
    <n v="4722"/>
    <d v="2013-04-25T00:00:00"/>
    <x v="1"/>
    <n v="60"/>
    <n v="0.13146163158728447"/>
    <m/>
    <n v="1.1727041933613014"/>
    <n v="9.4494759382418909"/>
  </r>
  <r>
    <s v="Ralston"/>
    <s v="RalstonSH"/>
    <n v="2013"/>
    <x v="7"/>
    <n v="2"/>
    <s v="203W"/>
    <n v="4723"/>
    <d v="2013-04-25T00:00:00"/>
    <x v="2"/>
    <n v="90"/>
    <n v="0.13342450333717082"/>
    <m/>
    <n v="0.3642019950431537"/>
    <n v="16.316249377933286"/>
  </r>
  <r>
    <s v="Ralston"/>
    <s v="RalstonSH"/>
    <n v="2013"/>
    <x v="7"/>
    <n v="2"/>
    <s v="203W"/>
    <n v="4724"/>
    <d v="2013-04-25T00:00:00"/>
    <x v="3"/>
    <n v="120"/>
    <n v="0.13616533564265892"/>
    <m/>
    <n v="0.42370631837137518"/>
    <n v="37.01342551290174"/>
  </r>
  <r>
    <s v="Ralston"/>
    <s v="RalstonSH"/>
    <n v="2013"/>
    <x v="7"/>
    <n v="2"/>
    <s v="203W"/>
    <n v="4725"/>
    <d v="2013-04-25T00:00:00"/>
    <x v="4"/>
    <n v="150"/>
    <n v="0.14088384403783832"/>
    <m/>
    <n v="0.47966751969782562"/>
    <n v="35.681389985685186"/>
  </r>
  <r>
    <s v="Ralston"/>
    <s v="RalstonSH"/>
    <n v="2013"/>
    <x v="7"/>
    <n v="2"/>
    <s v="203W"/>
    <n v="4726"/>
    <d v="2013-04-25T00:00:00"/>
    <x v="5"/>
    <n v="180"/>
    <n v="0.13914871778803511"/>
    <m/>
    <n v="0.19200414714686051"/>
    <n v="11.969724186000212"/>
  </r>
  <r>
    <s v="Ralston"/>
    <s v="RalstonSH"/>
    <n v="2013"/>
    <x v="5"/>
    <n v="2"/>
    <s v="204W"/>
    <n v="4727"/>
    <d v="2013-04-25T00:00:00"/>
    <x v="0"/>
    <n v="30"/>
    <n v="0.12373493501340822"/>
    <m/>
    <n v="4.6810087712991404"/>
    <n v="5.8632758737011823"/>
  </r>
  <r>
    <s v="Ralston"/>
    <s v="RalstonSH"/>
    <n v="2013"/>
    <x v="5"/>
    <n v="2"/>
    <s v="204W"/>
    <n v="4728"/>
    <d v="2013-04-25T00:00:00"/>
    <x v="1"/>
    <n v="60"/>
    <n v="0.13210843966140409"/>
    <m/>
    <n v="0.2909536162950353"/>
    <n v="2.094866037324254"/>
  </r>
  <r>
    <s v="Ralston"/>
    <s v="RalstonSH"/>
    <n v="2013"/>
    <x v="5"/>
    <n v="2"/>
    <s v="204W"/>
    <n v="4729"/>
    <d v="2013-04-25T00:00:00"/>
    <x v="2"/>
    <n v="90"/>
    <n v="0.13151056973643915"/>
    <m/>
    <n v="0.649382484447528"/>
    <n v="6.1545951884206014"/>
  </r>
  <r>
    <s v="Ralston"/>
    <s v="RalstonSH"/>
    <n v="2013"/>
    <x v="5"/>
    <n v="2"/>
    <s v="204W"/>
    <n v="4730"/>
    <d v="2013-04-25T00:00:00"/>
    <x v="3"/>
    <n v="120"/>
    <n v="0.1291147137578425"/>
    <m/>
    <n v="0.45437337931505883"/>
    <n v="11.891048011862178"/>
  </r>
  <r>
    <s v="Ralston"/>
    <s v="RalstonSH"/>
    <n v="2013"/>
    <x v="5"/>
    <n v="2"/>
    <s v="204W"/>
    <n v="4731"/>
    <d v="2013-04-25T00:00:00"/>
    <x v="4"/>
    <n v="150"/>
    <n v="0.13956095863141016"/>
    <m/>
    <n v="0.45944677224198827"/>
    <n v="12.561470262360743"/>
  </r>
  <r>
    <s v="Ralston"/>
    <s v="RalstonSH"/>
    <n v="2013"/>
    <x v="5"/>
    <n v="2"/>
    <s v="204W"/>
    <n v="4732"/>
    <d v="2013-04-25T00:00:00"/>
    <x v="5"/>
    <n v="180"/>
    <n v="0.1351673859895911"/>
    <m/>
    <n v="0.26757673218537542"/>
    <n v="9.8273636184446982"/>
  </r>
  <r>
    <s v="Ralston"/>
    <s v="RalstonSH"/>
    <n v="2013"/>
    <x v="5"/>
    <n v="3"/>
    <s v="301W"/>
    <n v="4733"/>
    <d v="2013-04-25T00:00:00"/>
    <x v="0"/>
    <n v="30"/>
    <n v="0.10964598004719685"/>
    <m/>
    <n v="0.45438440610340969"/>
    <n v="2.2955878850016012"/>
  </r>
  <r>
    <s v="Ralston"/>
    <s v="RalstonSH"/>
    <n v="2013"/>
    <x v="5"/>
    <n v="3"/>
    <s v="301W"/>
    <n v="4734"/>
    <d v="2013-04-25T00:00:00"/>
    <x v="1"/>
    <n v="60"/>
    <n v="0.12355074950026509"/>
    <m/>
    <n v="0.60543153792467241"/>
    <n v="2.3016008465549054"/>
  </r>
  <r>
    <s v="Ralston"/>
    <s v="RalstonSH"/>
    <n v="2013"/>
    <x v="5"/>
    <n v="3"/>
    <s v="301W"/>
    <n v="4735"/>
    <d v="2013-04-25T00:00:00"/>
    <x v="2"/>
    <n v="90"/>
    <n v="0.12680248458244792"/>
    <m/>
    <n v="0.68951923569233209"/>
    <n v="8.197081822915834"/>
  </r>
  <r>
    <s v="Ralston"/>
    <s v="RalstonSH"/>
    <n v="2013"/>
    <x v="5"/>
    <n v="3"/>
    <s v="301W"/>
    <n v="4736"/>
    <d v="2013-04-25T00:00:00"/>
    <x v="3"/>
    <n v="120"/>
    <n v="0.12407743455572068"/>
    <m/>
    <n v="0.53365840871770598"/>
    <n v="11.971256195559349"/>
  </r>
  <r>
    <s v="Ralston"/>
    <s v="RalstonSH"/>
    <n v="2013"/>
    <x v="5"/>
    <n v="3"/>
    <s v="301W"/>
    <n v="4737"/>
    <d v="2013-04-25T00:00:00"/>
    <x v="4"/>
    <n v="150"/>
    <n v="0.1255404475894018"/>
    <m/>
    <n v="0.52486686206743149"/>
    <n v="10.352878471972272"/>
  </r>
  <r>
    <s v="Ralston"/>
    <s v="RalstonSH"/>
    <n v="2013"/>
    <x v="5"/>
    <n v="3"/>
    <s v="301W"/>
    <n v="4738"/>
    <d v="2013-04-25T00:00:00"/>
    <x v="5"/>
    <n v="180"/>
    <n v="0.12822945939728564"/>
    <m/>
    <n v="0.39116402875776413"/>
    <n v="11.25200230871099"/>
  </r>
  <r>
    <s v="Ralston"/>
    <s v="RalstonSH"/>
    <n v="2013"/>
    <x v="7"/>
    <n v="3"/>
    <s v="302W"/>
    <n v="4739"/>
    <d v="2013-04-25T00:00:00"/>
    <x v="0"/>
    <n v="30"/>
    <n v="0.13082565446031635"/>
    <m/>
    <n v="0.42130613167991227"/>
    <n v="2.0435768686083096"/>
  </r>
  <r>
    <s v="Ralston"/>
    <s v="RalstonSH"/>
    <n v="2013"/>
    <x v="7"/>
    <n v="3"/>
    <s v="302W"/>
    <n v="4740"/>
    <d v="2013-04-25T00:00:00"/>
    <x v="1"/>
    <n v="60"/>
    <n v="0.13449394641350321"/>
    <m/>
    <n v="0.62714021528459973"/>
    <n v="1.1521878373833343"/>
  </r>
  <r>
    <s v="Ralston"/>
    <s v="RalstonSH"/>
    <n v="2013"/>
    <x v="7"/>
    <n v="3"/>
    <s v="302W"/>
    <n v="4741"/>
    <d v="2013-04-25T00:00:00"/>
    <x v="2"/>
    <n v="90"/>
    <n v="0.13030641159385137"/>
    <m/>
    <n v="0.54691055996887705"/>
    <n v="5.5175047642877848"/>
  </r>
  <r>
    <s v="Ralston"/>
    <s v="RalstonSH"/>
    <n v="2013"/>
    <x v="7"/>
    <n v="3"/>
    <s v="302W"/>
    <n v="4742"/>
    <d v="2013-04-25T00:00:00"/>
    <x v="3"/>
    <n v="120"/>
    <n v="0.12244765393219073"/>
    <m/>
    <n v="0.45593472347171698"/>
    <n v="3.2827300089963622"/>
  </r>
  <r>
    <s v="Ralston"/>
    <s v="RalstonSH"/>
    <n v="2013"/>
    <x v="7"/>
    <n v="3"/>
    <s v="302W"/>
    <n v="4743"/>
    <d v="2013-04-25T00:00:00"/>
    <x v="4"/>
    <n v="150"/>
    <n v="0.14079265324143603"/>
    <m/>
    <n v="0.35726896238089501"/>
    <n v="4.527038221949697"/>
  </r>
  <r>
    <s v="Ralston"/>
    <s v="RalstonSH"/>
    <n v="2013"/>
    <x v="7"/>
    <n v="3"/>
    <s v="302W"/>
    <n v="4744"/>
    <d v="2013-04-25T00:00:00"/>
    <x v="5"/>
    <n v="180"/>
    <n v="0.12932053037628788"/>
    <m/>
    <n v="0.20789737783193196"/>
    <n v="12.183753305499268"/>
  </r>
  <r>
    <s v="Ralston"/>
    <s v="RalstonSH"/>
    <n v="2013"/>
    <x v="4"/>
    <n v="3"/>
    <s v="303W"/>
    <n v="4745"/>
    <d v="2013-04-25T00:00:00"/>
    <x v="0"/>
    <n v="30"/>
    <n v="0.12475375630256706"/>
    <m/>
    <n v="6.5384584998784758"/>
    <n v="6.3508206179835085"/>
  </r>
  <r>
    <s v="Ralston"/>
    <s v="RalstonSH"/>
    <n v="2013"/>
    <x v="4"/>
    <n v="3"/>
    <s v="303W"/>
    <n v="4746"/>
    <d v="2013-04-25T00:00:00"/>
    <x v="1"/>
    <n v="60"/>
    <n v="0.13393350150496094"/>
    <m/>
    <n v="0.58303877093307588"/>
    <n v="0.80167831003297918"/>
  </r>
  <r>
    <s v="Ralston"/>
    <s v="RalstonSH"/>
    <n v="2013"/>
    <x v="4"/>
    <n v="3"/>
    <s v="303W"/>
    <n v="4747"/>
    <d v="2013-04-25T00:00:00"/>
    <x v="2"/>
    <n v="90"/>
    <n v="0.132566355008572"/>
    <m/>
    <n v="0.58704273293952569"/>
    <n v="6.5496503261847918"/>
  </r>
  <r>
    <s v="Ralston"/>
    <s v="RalstonSH"/>
    <n v="2013"/>
    <x v="4"/>
    <n v="3"/>
    <s v="303W"/>
    <n v="4748"/>
    <d v="2013-04-25T00:00:00"/>
    <x v="3"/>
    <n v="120"/>
    <n v="0.12480126556182378"/>
    <m/>
    <n v="0.4426555348970535"/>
    <n v="6.2549151670235821"/>
  </r>
  <r>
    <s v="Ralston"/>
    <s v="RalstonSH"/>
    <n v="2013"/>
    <x v="4"/>
    <n v="3"/>
    <s v="303W"/>
    <n v="4749"/>
    <d v="2013-04-25T00:00:00"/>
    <x v="4"/>
    <n v="150"/>
    <n v="0.14662128106295921"/>
    <m/>
    <n v="0.56628414449824171"/>
    <n v="15.757471846907592"/>
  </r>
  <r>
    <s v="Ralston"/>
    <s v="RalstonSH"/>
    <n v="2013"/>
    <x v="4"/>
    <n v="3"/>
    <s v="303W"/>
    <n v="4750"/>
    <d v="2013-04-25T00:00:00"/>
    <x v="5"/>
    <n v="180"/>
    <n v="0.13251094732722302"/>
    <m/>
    <n v="7.6650643666812318E-2"/>
    <n v="10.769900565843249"/>
  </r>
  <r>
    <s v="Ralston"/>
    <s v="RalstonSH"/>
    <n v="2013"/>
    <x v="6"/>
    <n v="3"/>
    <s v="304W"/>
    <n v="4751"/>
    <d v="2013-04-25T00:00:00"/>
    <x v="0"/>
    <n v="30"/>
    <n v="0.11939252343068868"/>
    <m/>
    <n v="0.87060210286599105"/>
    <n v="1.0332420561486486"/>
  </r>
  <r>
    <s v="Ralston"/>
    <s v="RalstonSH"/>
    <n v="2013"/>
    <x v="6"/>
    <n v="3"/>
    <s v="304W"/>
    <n v="4752"/>
    <d v="2013-04-25T00:00:00"/>
    <x v="1"/>
    <n v="60"/>
    <n v="0.13466166972060184"/>
    <m/>
    <n v="0.35009414113606396"/>
    <n v="0.24798334997137858"/>
  </r>
  <r>
    <s v="Ralston"/>
    <s v="RalstonSH"/>
    <n v="2013"/>
    <x v="6"/>
    <n v="3"/>
    <s v="304W"/>
    <n v="4753"/>
    <d v="2013-04-25T00:00:00"/>
    <x v="2"/>
    <n v="90"/>
    <n v="0.13488982943801209"/>
    <m/>
    <n v="0.52040492737431443"/>
    <n v="0.6371312662246279"/>
  </r>
  <r>
    <s v="Ralston"/>
    <s v="RalstonSH"/>
    <n v="2013"/>
    <x v="6"/>
    <n v="3"/>
    <s v="304W"/>
    <n v="4754"/>
    <d v="2013-04-25T00:00:00"/>
    <x v="3"/>
    <n v="120"/>
    <n v="0.13413695014312466"/>
    <m/>
    <n v="0.34017953030176346"/>
    <n v="2.157710163628328"/>
  </r>
  <r>
    <s v="Ralston"/>
    <s v="RalstonSH"/>
    <n v="2013"/>
    <x v="6"/>
    <n v="3"/>
    <s v="304W"/>
    <n v="4755"/>
    <d v="2013-04-25T00:00:00"/>
    <x v="4"/>
    <n v="150"/>
    <n v="0.15055356084464772"/>
    <m/>
    <n v="0.45489645925482247"/>
    <n v="5.735651007995588"/>
  </r>
  <r>
    <s v="Ralston"/>
    <s v="RalstonSH"/>
    <n v="2013"/>
    <x v="6"/>
    <n v="3"/>
    <s v="304W"/>
    <n v="4756"/>
    <d v="2013-04-25T00:00:00"/>
    <x v="5"/>
    <n v="180"/>
    <n v="0.14811255438758064"/>
    <m/>
    <n v="0.32057446618182911"/>
    <n v="6.3128510263498656"/>
  </r>
  <r>
    <s v="Ralston"/>
    <s v="RalstonSH"/>
    <n v="2013"/>
    <x v="7"/>
    <n v="4"/>
    <s v="401W"/>
    <n v="4757"/>
    <d v="2013-04-25T00:00:00"/>
    <x v="0"/>
    <n v="30"/>
    <n v="0.11311594552150731"/>
    <m/>
    <s v="-"/>
    <s v="-"/>
  </r>
  <r>
    <s v="Ralston"/>
    <s v="RalstonSH"/>
    <n v="2013"/>
    <x v="7"/>
    <n v="4"/>
    <s v="401W"/>
    <n v="4758"/>
    <d v="2013-04-25T00:00:00"/>
    <x v="1"/>
    <n v="60"/>
    <n v="0.12748555300000755"/>
    <m/>
    <s v="-"/>
    <s v="-"/>
  </r>
  <r>
    <s v="Ralston"/>
    <s v="RalstonSH"/>
    <n v="2013"/>
    <x v="7"/>
    <n v="4"/>
    <s v="401W"/>
    <n v="4759"/>
    <d v="2013-04-25T00:00:00"/>
    <x v="2"/>
    <n v="90"/>
    <n v="0.12893076563021094"/>
    <m/>
    <s v="-"/>
    <s v="-"/>
  </r>
  <r>
    <s v="Ralston"/>
    <s v="RalstonSH"/>
    <n v="2013"/>
    <x v="7"/>
    <n v="4"/>
    <s v="401W"/>
    <n v="4760"/>
    <d v="2013-04-25T00:00:00"/>
    <x v="3"/>
    <n v="120"/>
    <n v="0.1341165919109667"/>
    <m/>
    <s v="-"/>
    <s v="-"/>
  </r>
  <r>
    <s v="Ralston"/>
    <s v="RalstonSH"/>
    <n v="2013"/>
    <x v="7"/>
    <n v="4"/>
    <s v="401W"/>
    <n v="4761"/>
    <d v="2013-04-25T00:00:00"/>
    <x v="4"/>
    <n v="150"/>
    <n v="0.15334216449840204"/>
    <m/>
    <s v="-"/>
    <s v="-"/>
  </r>
  <r>
    <s v="Ralston"/>
    <s v="RalstonSH"/>
    <n v="2013"/>
    <x v="7"/>
    <n v="4"/>
    <s v="401W"/>
    <n v="4762"/>
    <d v="2013-04-25T00:00:00"/>
    <x v="5"/>
    <n v="180"/>
    <n v="0.14102555681545265"/>
    <m/>
    <s v="-"/>
    <s v="-"/>
  </r>
  <r>
    <s v="Ralston"/>
    <s v="RalstonSH"/>
    <n v="2013"/>
    <x v="6"/>
    <n v="4"/>
    <s v="402W"/>
    <n v="4763"/>
    <d v="2013-04-25T00:00:00"/>
    <x v="0"/>
    <n v="30"/>
    <n v="0.10615982491549192"/>
    <m/>
    <s v="-"/>
    <s v="-"/>
  </r>
  <r>
    <s v="Ralston"/>
    <s v="RalstonSH"/>
    <n v="2013"/>
    <x v="6"/>
    <n v="4"/>
    <s v="402W"/>
    <n v="4764"/>
    <d v="2013-04-25T00:00:00"/>
    <x v="1"/>
    <n v="60"/>
    <n v="0.1321583348878505"/>
    <m/>
    <s v="-"/>
    <s v="-"/>
  </r>
  <r>
    <s v="Ralston"/>
    <s v="RalstonSH"/>
    <n v="2013"/>
    <x v="6"/>
    <n v="4"/>
    <s v="402W"/>
    <n v="4765"/>
    <d v="2013-04-25T00:00:00"/>
    <x v="2"/>
    <n v="90"/>
    <n v="0.13773959567027899"/>
    <m/>
    <s v="-"/>
    <s v="-"/>
  </r>
  <r>
    <s v="Ralston"/>
    <s v="RalstonSH"/>
    <n v="2013"/>
    <x v="6"/>
    <n v="4"/>
    <s v="402W"/>
    <n v="4766"/>
    <d v="2013-04-25T00:00:00"/>
    <x v="3"/>
    <n v="120"/>
    <n v="0.1326369254847467"/>
    <m/>
    <s v="-"/>
    <s v="-"/>
  </r>
  <r>
    <s v="Ralston"/>
    <s v="RalstonSH"/>
    <n v="2013"/>
    <x v="6"/>
    <n v="4"/>
    <s v="402W"/>
    <n v="4767"/>
    <d v="2013-04-25T00:00:00"/>
    <x v="4"/>
    <n v="150"/>
    <n v="0.13105865003475742"/>
    <m/>
    <s v="-"/>
    <s v="-"/>
  </r>
  <r>
    <s v="Ralston"/>
    <s v="RalstonSH"/>
    <n v="2013"/>
    <x v="6"/>
    <n v="4"/>
    <s v="402W"/>
    <n v="4768"/>
    <d v="2013-04-25T00:00:00"/>
    <x v="5"/>
    <n v="180"/>
    <n v="0.12835921113947119"/>
    <m/>
    <s v="-"/>
    <s v="-"/>
  </r>
  <r>
    <s v="Ralston"/>
    <s v="RalstonSH"/>
    <n v="2013"/>
    <x v="4"/>
    <n v="4"/>
    <s v="403W"/>
    <n v="4769"/>
    <d v="2013-04-25T00:00:00"/>
    <x v="0"/>
    <n v="30"/>
    <n v="0.11046458677954815"/>
    <m/>
    <s v="-"/>
    <s v="-"/>
  </r>
  <r>
    <s v="Ralston"/>
    <s v="RalstonSH"/>
    <n v="2013"/>
    <x v="4"/>
    <n v="4"/>
    <s v="403W"/>
    <n v="4770"/>
    <d v="2013-04-25T00:00:00"/>
    <x v="1"/>
    <n v="60"/>
    <n v="0.12870813488436722"/>
    <m/>
    <s v="-"/>
    <s v="-"/>
  </r>
  <r>
    <s v="Ralston"/>
    <s v="RalstonSH"/>
    <n v="2013"/>
    <x v="4"/>
    <n v="4"/>
    <s v="403W"/>
    <n v="4771"/>
    <d v="2013-04-25T00:00:00"/>
    <x v="2"/>
    <n v="90"/>
    <n v="0.12765467530226288"/>
    <m/>
    <s v="-"/>
    <s v="-"/>
  </r>
  <r>
    <s v="Ralston"/>
    <s v="RalstonSH"/>
    <n v="2013"/>
    <x v="4"/>
    <n v="4"/>
    <s v="403W"/>
    <n v="4772"/>
    <d v="2013-04-25T00:00:00"/>
    <x v="3"/>
    <n v="120"/>
    <n v="0.13893383461561087"/>
    <m/>
    <s v="-"/>
    <s v="-"/>
  </r>
  <r>
    <s v="Ralston"/>
    <s v="RalstonSH"/>
    <n v="2013"/>
    <x v="4"/>
    <n v="4"/>
    <s v="403W"/>
    <n v="4773"/>
    <d v="2013-04-25T00:00:00"/>
    <x v="4"/>
    <n v="150"/>
    <n v="0.14555576549960447"/>
    <m/>
    <s v="-"/>
    <s v="-"/>
  </r>
  <r>
    <s v="Ralston"/>
    <s v="RalstonSH"/>
    <n v="2013"/>
    <x v="4"/>
    <n v="4"/>
    <s v="403W"/>
    <n v="4774"/>
    <d v="2013-04-25T00:00:00"/>
    <x v="5"/>
    <n v="180"/>
    <n v="0.14023760114221562"/>
    <m/>
    <s v="-"/>
    <s v="-"/>
  </r>
  <r>
    <s v="Ralston"/>
    <s v="RalstonSH"/>
    <n v="2013"/>
    <x v="5"/>
    <n v="4"/>
    <s v="404W"/>
    <n v="4775"/>
    <d v="2013-04-25T00:00:00"/>
    <x v="0"/>
    <n v="30"/>
    <n v="0.12485077606591033"/>
    <m/>
    <n v="0.60627785521890765"/>
    <n v="3.4981269900329037"/>
  </r>
  <r>
    <s v="Ralston"/>
    <s v="RalstonSH"/>
    <n v="2013"/>
    <x v="5"/>
    <n v="4"/>
    <s v="404W"/>
    <n v="4776"/>
    <d v="2013-04-25T00:00:00"/>
    <x v="1"/>
    <n v="60"/>
    <n v="0.12802482242916732"/>
    <m/>
    <n v="0.85940682836069082"/>
    <n v="3.2251896704771998"/>
  </r>
  <r>
    <s v="Ralston"/>
    <s v="RalstonSH"/>
    <n v="2013"/>
    <x v="5"/>
    <n v="4"/>
    <s v="404W"/>
    <n v="4777"/>
    <d v="2013-04-25T00:00:00"/>
    <x v="2"/>
    <n v="90"/>
    <n v="0.12793428630151624"/>
    <m/>
    <n v="2.1821025366094746"/>
    <n v="5.1173201079779709"/>
  </r>
  <r>
    <s v="Ralston"/>
    <s v="RalstonSH"/>
    <n v="2013"/>
    <x v="5"/>
    <n v="4"/>
    <s v="404W"/>
    <n v="4778"/>
    <d v="2013-04-25T00:00:00"/>
    <x v="3"/>
    <n v="120"/>
    <n v="0.12472221208012657"/>
    <m/>
    <n v="1.2604989677524647"/>
    <n v="10.488121182062493"/>
  </r>
  <r>
    <s v="Ralston"/>
    <s v="RalstonSH"/>
    <n v="2013"/>
    <x v="5"/>
    <n v="4"/>
    <s v="404W"/>
    <n v="4779"/>
    <d v="2013-04-25T00:00:00"/>
    <x v="4"/>
    <n v="150"/>
    <n v="0.13151078796526422"/>
    <m/>
    <n v="0.54761371504038681"/>
    <n v="22.922237806557789"/>
  </r>
  <r>
    <s v="Ralston"/>
    <s v="RalstonSH"/>
    <n v="2013"/>
    <x v="5"/>
    <n v="4"/>
    <s v="404W"/>
    <n v="4780"/>
    <d v="2013-04-25T00:00:00"/>
    <x v="5"/>
    <n v="180"/>
    <n v="0.13069000734522759"/>
    <m/>
    <n v="0.67278177868986666"/>
    <n v="33.11858485958033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9">
  <r>
    <s v="Ralston"/>
    <s v="RalstonSH"/>
    <n v="2013"/>
    <x v="0"/>
    <n v="1"/>
    <s v="101E"/>
    <n v="7156"/>
    <m/>
    <x v="0"/>
    <n v="30"/>
    <n v="9.9047141424272706E-2"/>
    <m/>
    <n v="9.5211028366349026"/>
    <n v="17.926053952482441"/>
  </r>
  <r>
    <s v="Ralston"/>
    <s v="RalstonSH"/>
    <n v="2013"/>
    <x v="0"/>
    <n v="1"/>
    <s v="101E"/>
    <n v="7157"/>
    <m/>
    <x v="1"/>
    <n v="60"/>
    <n v="0.10449963117777231"/>
    <m/>
    <n v="0.68299556388820593"/>
    <n v="1.9704338476354399"/>
  </r>
  <r>
    <s v="Ralston"/>
    <s v="RalstonSH"/>
    <n v="2013"/>
    <x v="0"/>
    <n v="1"/>
    <s v="101E"/>
    <n v="7158"/>
    <m/>
    <x v="2"/>
    <n v="90"/>
    <n v="9.7390913180386812E-2"/>
    <m/>
    <n v="0.45818263214125043"/>
    <n v="0.88099112741790364"/>
  </r>
  <r>
    <s v="Ralston"/>
    <s v="RalstonSH"/>
    <n v="2013"/>
    <x v="0"/>
    <n v="1"/>
    <s v="101E"/>
    <n v="7159"/>
    <m/>
    <x v="3"/>
    <n v="120"/>
    <n v="9.6308566019876779E-2"/>
    <m/>
    <n v="1.7496342366698214"/>
    <n v="4.088947660711467"/>
  </r>
  <r>
    <s v="Ralston"/>
    <s v="RalstonSH"/>
    <n v="2013"/>
    <x v="0"/>
    <n v="1"/>
    <s v="101E"/>
    <n v="7160"/>
    <m/>
    <x v="4"/>
    <n v="150"/>
    <n v="9.5070422535211405E-2"/>
    <m/>
    <n v="0.95073987969483598"/>
    <n v="4.8984658069248841"/>
  </r>
  <r>
    <s v="Ralston"/>
    <s v="RalstonSH"/>
    <n v="2013"/>
    <x v="1"/>
    <n v="1"/>
    <s v="102E"/>
    <n v="7161"/>
    <m/>
    <x v="0"/>
    <n v="30"/>
    <n v="0.10602593440122049"/>
    <m/>
    <n v="4.1295197940503439"/>
    <n v="11.785932595982709"/>
  </r>
  <r>
    <s v="Ralston"/>
    <s v="RalstonSH"/>
    <n v="2013"/>
    <x v="1"/>
    <n v="1"/>
    <s v="102E"/>
    <n v="7162"/>
    <m/>
    <x v="1"/>
    <n v="60"/>
    <n v="0.10500676589986474"/>
    <m/>
    <n v="0.2303976894451962"/>
    <n v="0.58370554127198926"/>
  </r>
  <r>
    <s v="Ralston"/>
    <s v="RalstonSH"/>
    <n v="2013"/>
    <x v="1"/>
    <n v="1"/>
    <s v="102E"/>
    <n v="7163"/>
    <m/>
    <x v="2"/>
    <n v="90"/>
    <n v="0.10882016036655204"/>
    <m/>
    <n v="0.31175300687285218"/>
    <n v="0.64762342497136294"/>
  </r>
  <r>
    <s v="Ralston"/>
    <s v="RalstonSH"/>
    <n v="2013"/>
    <x v="1"/>
    <n v="1"/>
    <s v="102E"/>
    <n v="7164"/>
    <m/>
    <x v="3"/>
    <n v="120"/>
    <n v="0.10577841451766952"/>
    <m/>
    <n v="0.24473231156478825"/>
    <n v="0.69731623487742755"/>
  </r>
  <r>
    <s v="Ralston"/>
    <s v="RalstonSH"/>
    <n v="2013"/>
    <x v="1"/>
    <n v="1"/>
    <s v="102E"/>
    <n v="7165"/>
    <m/>
    <x v="4"/>
    <n v="150"/>
    <n v="0.10050788559208763"/>
    <m/>
    <n v="0.57602131448810467"/>
    <n v="1.9819256860910628"/>
  </r>
  <r>
    <s v="Ralston"/>
    <s v="RalstonSH"/>
    <n v="2013"/>
    <x v="2"/>
    <n v="1"/>
    <s v="103E"/>
    <n v="7166"/>
    <m/>
    <x v="0"/>
    <n v="30"/>
    <n v="0.10464591790708165"/>
    <m/>
    <n v="1.5492552965719444"/>
    <n v="5.7978154514358744"/>
  </r>
  <r>
    <s v="Ralston"/>
    <s v="RalstonSH"/>
    <n v="2013"/>
    <x v="2"/>
    <n v="1"/>
    <s v="103E"/>
    <n v="7167"/>
    <m/>
    <x v="1"/>
    <n v="60"/>
    <n v="0.10949999999999989"/>
    <m/>
    <n v="0.55896939458333317"/>
    <n v="1.115217649583333"/>
  </r>
  <r>
    <s v="Ralston"/>
    <s v="RalstonSH"/>
    <n v="2013"/>
    <x v="2"/>
    <n v="1"/>
    <s v="103E"/>
    <n v="7168"/>
    <m/>
    <x v="2"/>
    <n v="90"/>
    <n v="0.10286156225831385"/>
    <m/>
    <n v="0.3646444341325083"/>
    <n v="0.67490815158546003"/>
  </r>
  <r>
    <s v="Ralston"/>
    <s v="RalstonSH"/>
    <n v="2013"/>
    <x v="2"/>
    <n v="1"/>
    <s v="103E"/>
    <n v="7169"/>
    <m/>
    <x v="3"/>
    <n v="120"/>
    <n v="0.10112097150864076"/>
    <m/>
    <n v="0.51634300151798218"/>
    <n v="0.56576637922310447"/>
  </r>
  <r>
    <s v="Ralston"/>
    <s v="RalstonSH"/>
    <n v="2013"/>
    <x v="2"/>
    <n v="1"/>
    <s v="103E"/>
    <n v="7170"/>
    <m/>
    <x v="4"/>
    <n v="150"/>
    <n v="0.10111788617886171"/>
    <m/>
    <n v="0.51634124618902444"/>
    <n v="1.147213981622629"/>
  </r>
  <r>
    <s v="Ralston"/>
    <s v="RalstonSH"/>
    <n v="2013"/>
    <x v="3"/>
    <n v="1"/>
    <s v="104E"/>
    <n v="7171"/>
    <m/>
    <x v="0"/>
    <n v="30"/>
    <n v="9.6971307120085171E-2"/>
    <m/>
    <n v="0.37854926053843446"/>
    <n v="1.4936592277718745"/>
  </r>
  <r>
    <s v="Ralston"/>
    <s v="RalstonSH"/>
    <n v="2013"/>
    <x v="3"/>
    <n v="1"/>
    <s v="104E"/>
    <n v="7172"/>
    <m/>
    <x v="1"/>
    <n v="60"/>
    <n v="8.9679715302490956E-2"/>
    <m/>
    <n v="0.24122361803084214"/>
    <n v="0.24168661921708182"/>
  </r>
  <r>
    <s v="Ralston"/>
    <s v="RalstonSH"/>
    <n v="2013"/>
    <x v="3"/>
    <n v="1"/>
    <s v="104E"/>
    <n v="7173"/>
    <m/>
    <x v="2"/>
    <n v="90"/>
    <n v="9.4046791753532588E-2"/>
    <m/>
    <n v="0.26566203768048802"/>
    <n v="0.42664113581962787"/>
  </r>
  <r>
    <s v="Ralston"/>
    <s v="RalstonSH"/>
    <n v="2013"/>
    <x v="3"/>
    <n v="1"/>
    <s v="104E"/>
    <n v="7174"/>
    <m/>
    <x v="3"/>
    <n v="120"/>
    <n v="9.6172480620154835E-2"/>
    <m/>
    <n v="0.32691540293927646"/>
    <n v="0.5409727067183463"/>
  </r>
  <r>
    <s v="Ralston"/>
    <s v="RalstonSH"/>
    <n v="2013"/>
    <x v="3"/>
    <n v="1"/>
    <s v="104E"/>
    <n v="7175"/>
    <m/>
    <x v="4"/>
    <n v="150"/>
    <n v="9.0247074122236634E-2"/>
    <m/>
    <n v="0.61201179887299506"/>
    <n v="2.4878905071521453"/>
  </r>
  <r>
    <s v="Ralston"/>
    <s v="RalstonSH"/>
    <n v="2013"/>
    <x v="1"/>
    <n v="2"/>
    <s v="201E"/>
    <n v="7176"/>
    <m/>
    <x v="0"/>
    <n v="30"/>
    <n v="9.1303300409539837E-2"/>
    <m/>
    <n v="3.4862217297036855"/>
    <n v="5.1238089857865567"/>
  </r>
  <r>
    <s v="Ralston"/>
    <s v="RalstonSH"/>
    <n v="2013"/>
    <x v="1"/>
    <n v="2"/>
    <s v="201E"/>
    <n v="7177"/>
    <m/>
    <x v="1"/>
    <n v="60"/>
    <n v="9.0324240864642441E-2"/>
    <m/>
    <n v="0.27614717790358562"/>
    <n v="0.78141311331274677"/>
  </r>
  <r>
    <s v="Ralston"/>
    <s v="RalstonSH"/>
    <n v="2013"/>
    <x v="1"/>
    <n v="2"/>
    <s v="201E"/>
    <n v="7178"/>
    <m/>
    <x v="2"/>
    <n v="90"/>
    <n v="8.4154662623199525E-2"/>
    <m/>
    <n v="0.27424735911043724"/>
    <n v="0.77603719989891329"/>
  </r>
  <r>
    <s v="Ralston"/>
    <s v="RalstonSH"/>
    <n v="2013"/>
    <x v="1"/>
    <n v="2"/>
    <s v="201E"/>
    <n v="7179"/>
    <m/>
    <x v="3"/>
    <n v="120"/>
    <n v="8.5861182519280099E-2"/>
    <m/>
    <n v="0.44996359897172228"/>
    <n v="0.6299951413881747"/>
  </r>
  <r>
    <s v="Ralston"/>
    <s v="RalstonSH"/>
    <n v="2013"/>
    <x v="1"/>
    <n v="2"/>
    <s v="201E"/>
    <n v="7180"/>
    <m/>
    <x v="4"/>
    <n v="150"/>
    <n v="9.0634441087613413E-2"/>
    <m/>
    <n v="0.53116465256797596"/>
    <n v="1.9265147280966772"/>
  </r>
  <r>
    <s v="Ralston"/>
    <s v="RalstonSH"/>
    <n v="2013"/>
    <x v="3"/>
    <n v="2"/>
    <s v="202E"/>
    <n v="7181"/>
    <m/>
    <x v="0"/>
    <n v="30"/>
    <n v="0.10164497913086178"/>
    <m/>
    <n v="0.88171260229969717"/>
    <n v="4.0112821036909727"/>
  </r>
  <r>
    <s v="Ralston"/>
    <s v="RalstonSH"/>
    <n v="2013"/>
    <x v="3"/>
    <n v="2"/>
    <s v="202E"/>
    <n v="7182"/>
    <m/>
    <x v="1"/>
    <n v="60"/>
    <n v="9.4951608684279237E-2"/>
    <m/>
    <n v="0.39551695439881401"/>
    <n v="1.2339383817246488"/>
  </r>
  <r>
    <s v="Ralston"/>
    <s v="RalstonSH"/>
    <n v="2013"/>
    <x v="3"/>
    <n v="2"/>
    <s v="202E"/>
    <n v="7183"/>
    <m/>
    <x v="2"/>
    <n v="90"/>
    <n v="9.7118728266269175E-2"/>
    <m/>
    <n v="0.37312560750952145"/>
    <n v="0.29061081097863878"/>
  </r>
  <r>
    <s v="Ralston"/>
    <s v="RalstonSH"/>
    <n v="2013"/>
    <x v="3"/>
    <n v="2"/>
    <s v="202E"/>
    <n v="7184"/>
    <m/>
    <x v="3"/>
    <n v="120"/>
    <n v="0.1009174311926604"/>
    <m/>
    <n v="0.80130894495412819"/>
    <n v="0.17931880733944952"/>
  </r>
  <r>
    <s v="Ralston"/>
    <s v="RalstonSH"/>
    <n v="2013"/>
    <x v="3"/>
    <n v="2"/>
    <s v="202E"/>
    <n v="7185"/>
    <m/>
    <x v="4"/>
    <n v="150"/>
    <n v="9.6179183135705032E-2"/>
    <m/>
    <n v="0.55928132411067188"/>
    <n v="1.0117663812033377"/>
  </r>
  <r>
    <s v="Ralston"/>
    <s v="RalstonSH"/>
    <n v="2013"/>
    <x v="0"/>
    <n v="2"/>
    <s v="203E"/>
    <n v="7186"/>
    <m/>
    <x v="0"/>
    <n v="30"/>
    <n v="0.116184814914888"/>
    <m/>
    <n v="1.8357543231559041"/>
    <n v="17.018028911105109"/>
  </r>
  <r>
    <s v="Ralston"/>
    <s v="RalstonSH"/>
    <n v="2013"/>
    <x v="0"/>
    <n v="2"/>
    <s v="203E"/>
    <n v="7187"/>
    <m/>
    <x v="1"/>
    <n v="60"/>
    <n v="0.11059774761767251"/>
    <m/>
    <n v="0.3747827894888825"/>
    <n v="5.3066589662142656"/>
  </r>
  <r>
    <s v="Ralston"/>
    <s v="RalstonSH"/>
    <n v="2013"/>
    <x v="0"/>
    <n v="2"/>
    <s v="203E"/>
    <n v="7188"/>
    <m/>
    <x v="2"/>
    <n v="90"/>
    <n v="0.11905387647831804"/>
    <m/>
    <n v="0.8659800613228209"/>
    <n v="8.6550188348664037"/>
  </r>
  <r>
    <s v="Ralston"/>
    <s v="RalstonSH"/>
    <n v="2013"/>
    <x v="0"/>
    <n v="2"/>
    <s v="203E"/>
    <n v="7189"/>
    <m/>
    <x v="3"/>
    <n v="120"/>
    <n v="0.11180773249738769"/>
    <m/>
    <n v="0.72161410658307235"/>
    <n v="5.7406513409961697"/>
  </r>
  <r>
    <s v="Ralston"/>
    <s v="RalstonSH"/>
    <n v="2013"/>
    <x v="0"/>
    <n v="2"/>
    <s v="203E"/>
    <n v="7190"/>
    <m/>
    <x v="4"/>
    <n v="150"/>
    <n v="0.11064608945854032"/>
    <m/>
    <n v="0.79651463946289991"/>
    <n v="9.8083599267590884"/>
  </r>
  <r>
    <s v="Ralston"/>
    <s v="RalstonSH"/>
    <n v="2013"/>
    <x v="2"/>
    <n v="2"/>
    <s v="204E"/>
    <n v="7191"/>
    <m/>
    <x v="0"/>
    <n v="30"/>
    <n v="9.1699130955948546E-2"/>
    <m/>
    <n v="0.85437562506243148"/>
    <n v="3.8824519381180704"/>
  </r>
  <r>
    <s v="Ralston"/>
    <s v="RalstonSH"/>
    <n v="2013"/>
    <x v="2"/>
    <n v="2"/>
    <s v="204E"/>
    <n v="7192"/>
    <m/>
    <x v="1"/>
    <n v="60"/>
    <n v="7.8730317420644985E-2"/>
    <m/>
    <n v="0.38332287136549215"/>
    <n v="1.7317559131050579"/>
  </r>
  <r>
    <s v="Ralston"/>
    <s v="RalstonSH"/>
    <n v="2013"/>
    <x v="2"/>
    <n v="2"/>
    <s v="204E"/>
    <n v="7193"/>
    <m/>
    <x v="2"/>
    <n v="90"/>
    <n v="8.8927137119908045E-2"/>
    <m/>
    <n v="0.23276340600497222"/>
    <n v="0.99302054886211499"/>
  </r>
  <r>
    <s v="Ralston"/>
    <s v="RalstonSH"/>
    <n v="2013"/>
    <x v="2"/>
    <n v="2"/>
    <s v="204E"/>
    <n v="7194"/>
    <m/>
    <x v="3"/>
    <n v="120"/>
    <n v="8.9285714285714454E-2"/>
    <m/>
    <n v="0.56514531250000011"/>
    <n v="2.0578527529761912"/>
  </r>
  <r>
    <s v="Ralston"/>
    <s v="RalstonSH"/>
    <n v="2013"/>
    <x v="2"/>
    <n v="2"/>
    <s v="204E"/>
    <n v="7195"/>
    <m/>
    <x v="4"/>
    <n v="150"/>
    <n v="7.334525939177082E-2"/>
    <m/>
    <n v="0.3668994901610016"/>
    <n v="1.5757609212880135"/>
  </r>
  <r>
    <s v="Ralston"/>
    <s v="RalstonSH"/>
    <n v="2013"/>
    <x v="3"/>
    <n v="3"/>
    <s v="301E"/>
    <n v="7196"/>
    <m/>
    <x v="0"/>
    <n v="30"/>
    <n v="8.4136310223266716E-2"/>
    <m/>
    <n v="0.3754718683901293"/>
    <n v="1.2867733822953389"/>
  </r>
  <r>
    <s v="Ralston"/>
    <s v="RalstonSH"/>
    <n v="2013"/>
    <x v="3"/>
    <n v="3"/>
    <s v="301E"/>
    <n v="7197"/>
    <m/>
    <x v="1"/>
    <n v="60"/>
    <n v="8.5049019607843113E-2"/>
    <m/>
    <n v="0.18470407271241829"/>
    <n v="3.4545649509803949E-3"/>
  </r>
  <r>
    <s v="Ralston"/>
    <s v="RalstonSH"/>
    <n v="2013"/>
    <x v="3"/>
    <n v="3"/>
    <s v="301E"/>
    <n v="7198"/>
    <m/>
    <x v="2"/>
    <n v="90"/>
    <n v="9.0716803760282017E-2"/>
    <m/>
    <n v="0.11356656874265564"/>
    <n v="6.9762320799059918E-2"/>
  </r>
  <r>
    <s v="Ralston"/>
    <s v="RalstonSH"/>
    <n v="2013"/>
    <x v="3"/>
    <n v="3"/>
    <s v="301E"/>
    <n v="7199"/>
    <m/>
    <x v="3"/>
    <n v="120"/>
    <n v="8.7891662241104479E-2"/>
    <m/>
    <n v="0.21070727562400424"/>
    <n v="5.2445780226588787E-2"/>
  </r>
  <r>
    <s v="Ralston"/>
    <s v="RalstonSH"/>
    <n v="2013"/>
    <x v="3"/>
    <n v="3"/>
    <s v="301E"/>
    <n v="7200"/>
    <m/>
    <x v="4"/>
    <n v="150"/>
    <n v="8.4905660377358555E-2"/>
    <m/>
    <n v="0.53237798742138376"/>
    <n v="0.77669158805031457"/>
  </r>
  <r>
    <s v="Ralston"/>
    <s v="RalstonSH"/>
    <n v="2013"/>
    <x v="2"/>
    <n v="3"/>
    <s v="302E"/>
    <n v="7201"/>
    <m/>
    <x v="0"/>
    <n v="30"/>
    <n v="9.1713596138374737E-2"/>
    <m/>
    <n v="12.193431000268168"/>
    <n v="5.0797454880665063"/>
  </r>
  <r>
    <s v="Ralston"/>
    <s v="RalstonSH"/>
    <n v="2013"/>
    <x v="2"/>
    <n v="3"/>
    <s v="302E"/>
    <n v="7202"/>
    <m/>
    <x v="1"/>
    <n v="60"/>
    <n v="8.5949973390101228E-2"/>
    <m/>
    <n v="0.42234392407308852"/>
    <n v="0.63927931302111052"/>
  </r>
  <r>
    <s v="Ralston"/>
    <s v="RalstonSH"/>
    <n v="2013"/>
    <x v="2"/>
    <n v="3"/>
    <s v="302E"/>
    <n v="7203"/>
    <m/>
    <x v="2"/>
    <n v="90"/>
    <n v="8.6220789685737126E-2"/>
    <m/>
    <n v="0.30255643298415247"/>
    <n v="0.2931015444533977"/>
  </r>
  <r>
    <s v="Ralston"/>
    <s v="RalstonSH"/>
    <n v="2013"/>
    <x v="2"/>
    <n v="3"/>
    <s v="302E"/>
    <n v="7204"/>
    <m/>
    <x v="3"/>
    <n v="120"/>
    <n v="8.8505489580999394E-2"/>
    <m/>
    <n v="0.51140832026290239"/>
    <n v="0.20460956755545595"/>
  </r>
  <r>
    <s v="Ralston"/>
    <s v="RalstonSH"/>
    <n v="2013"/>
    <x v="2"/>
    <n v="3"/>
    <s v="302E"/>
    <n v="7205"/>
    <m/>
    <x v="4"/>
    <n v="150"/>
    <n v="9.1087995501827432E-2"/>
    <m/>
    <n v="1.078633183394246"/>
    <n v="1.5982413011901415"/>
  </r>
  <r>
    <s v="Ralston"/>
    <s v="RalstonSH"/>
    <n v="2013"/>
    <x v="0"/>
    <n v="3"/>
    <s v="303E"/>
    <n v="7206"/>
    <m/>
    <x v="0"/>
    <n v="30"/>
    <n v="0.11834164261348704"/>
    <m/>
    <n v="1.5286331584011197"/>
    <n v="16.24529595031925"/>
  </r>
  <r>
    <s v="Ralston"/>
    <s v="RalstonSH"/>
    <n v="2013"/>
    <x v="0"/>
    <n v="3"/>
    <s v="303E"/>
    <n v="7207"/>
    <m/>
    <x v="1"/>
    <n v="60"/>
    <n v="0.11925327389244918"/>
    <m/>
    <n v="1.1570809661465589"/>
    <n v="6.1695839300640856"/>
  </r>
  <r>
    <s v="Ralston"/>
    <s v="RalstonSH"/>
    <n v="2013"/>
    <x v="0"/>
    <n v="3"/>
    <s v="303E"/>
    <n v="7208"/>
    <m/>
    <x v="2"/>
    <n v="90"/>
    <n v="0.12129202373104803"/>
    <m/>
    <n v="0.61798163315754773"/>
    <n v="3.0339458965062618"/>
  </r>
  <r>
    <s v="Ralston"/>
    <s v="RalstonSH"/>
    <n v="2013"/>
    <x v="0"/>
    <n v="3"/>
    <s v="303E"/>
    <n v="7209"/>
    <m/>
    <x v="3"/>
    <n v="120"/>
    <n v="0.11543164587918804"/>
    <m/>
    <n v="5.8248694352734969"/>
    <n v="8.1922310732045318"/>
  </r>
  <r>
    <s v="Ralston"/>
    <s v="RalstonSH"/>
    <n v="2013"/>
    <x v="0"/>
    <n v="3"/>
    <s v="303E"/>
    <n v="7210"/>
    <m/>
    <x v="4"/>
    <n v="150"/>
    <n v="0.11114023591087817"/>
    <m/>
    <n v="1.0331587188728704"/>
    <n v="5.6888324180865011"/>
  </r>
  <r>
    <s v="Ralston"/>
    <s v="RalstonSH"/>
    <n v="2013"/>
    <x v="1"/>
    <n v="3"/>
    <s v="304E"/>
    <n v="7211"/>
    <m/>
    <x v="0"/>
    <n v="30"/>
    <n v="0.1217114004783417"/>
    <m/>
    <n v="2.5828610948711135"/>
    <n v="21.650044266542654"/>
  </r>
  <r>
    <s v="Ralston"/>
    <s v="RalstonSH"/>
    <n v="2013"/>
    <x v="1"/>
    <n v="3"/>
    <s v="304E"/>
    <n v="7212"/>
    <m/>
    <x v="1"/>
    <n v="60"/>
    <n v="0.12367864693446108"/>
    <m/>
    <n v="0.31525214940098667"/>
    <n v="2.252178655743482"/>
  </r>
  <r>
    <s v="Ralston"/>
    <s v="RalstonSH"/>
    <n v="2013"/>
    <x v="1"/>
    <n v="3"/>
    <s v="304E"/>
    <n v="7213"/>
    <m/>
    <x v="2"/>
    <n v="90"/>
    <n v="0.12515042117930195"/>
    <m/>
    <n v="0.32537753710389083"/>
    <n v="2.9007214901724829"/>
  </r>
  <r>
    <s v="Ralston"/>
    <s v="RalstonSH"/>
    <n v="2013"/>
    <x v="1"/>
    <n v="3"/>
    <s v="304E"/>
    <n v="7214"/>
    <m/>
    <x v="3"/>
    <n v="120"/>
    <n v="0.11928429423459257"/>
    <m/>
    <n v="0.28028197481776013"/>
    <n v="1.6101864645460571"/>
  </r>
  <r>
    <s v="Ralston"/>
    <s v="RalstonSH"/>
    <n v="2013"/>
    <x v="1"/>
    <n v="3"/>
    <s v="304E"/>
    <n v="7215"/>
    <m/>
    <x v="4"/>
    <n v="150"/>
    <n v="0.10800410466906107"/>
    <m/>
    <n v="0.73043674533949043"/>
    <n v="2.5213296840259973"/>
  </r>
  <r>
    <s v="Ralston"/>
    <s v="RalstonSH"/>
    <n v="2013"/>
    <x v="0"/>
    <n v="4"/>
    <s v="401E"/>
    <n v="7216"/>
    <m/>
    <x v="0"/>
    <n v="30"/>
    <n v="0.10705028512182467"/>
    <m/>
    <n v="3.8871941766027294"/>
    <n v="17.060279784430616"/>
  </r>
  <r>
    <s v="Ralston"/>
    <s v="RalstonSH"/>
    <n v="2013"/>
    <x v="0"/>
    <n v="4"/>
    <s v="401E"/>
    <n v="7217"/>
    <m/>
    <x v="1"/>
    <n v="60"/>
    <n v="0.11122269645995481"/>
    <m/>
    <n v="0.58128549669428387"/>
    <n v="5.5693883253828762"/>
  </r>
  <r>
    <s v="Ralston"/>
    <s v="RalstonSH"/>
    <n v="2013"/>
    <x v="0"/>
    <n v="4"/>
    <s v="401E"/>
    <n v="7218"/>
    <m/>
    <x v="2"/>
    <n v="90"/>
    <n v="0.1134292565947243"/>
    <m/>
    <n v="0.89160986410871301"/>
    <n v="28.776042983613113"/>
  </r>
  <r>
    <s v="Ralston"/>
    <s v="RalstonSH"/>
    <n v="2013"/>
    <x v="0"/>
    <n v="4"/>
    <s v="401E"/>
    <n v="7219"/>
    <m/>
    <x v="3"/>
    <n v="120"/>
    <n v="0.10763794509377551"/>
    <m/>
    <n v="0.20874758539458188"/>
    <n v="3.6018404072664678"/>
  </r>
  <r>
    <s v="Ralston"/>
    <s v="RalstonSH"/>
    <n v="2013"/>
    <x v="0"/>
    <n v="4"/>
    <s v="401E"/>
    <n v="7220"/>
    <m/>
    <x v="4"/>
    <n v="150"/>
    <n v="0.10611604809200216"/>
    <m/>
    <n v="0.36116386129987815"/>
    <n v="3.614703319393624"/>
  </r>
  <r>
    <s v="Ralston"/>
    <s v="RalstonSH"/>
    <n v="2013"/>
    <x v="3"/>
    <n v="4"/>
    <s v="402E"/>
    <n v="7221"/>
    <m/>
    <x v="0"/>
    <n v="30"/>
    <n v="0.12506228201295455"/>
    <m/>
    <n v="0.94138794220229183"/>
    <n v="12.824485583790066"/>
  </r>
  <r>
    <s v="Ralston"/>
    <s v="RalstonSH"/>
    <n v="2013"/>
    <x v="3"/>
    <n v="4"/>
    <s v="402E"/>
    <n v="7222"/>
    <m/>
    <x v="1"/>
    <n v="60"/>
    <n v="0.11479527756845032"/>
    <m/>
    <n v="0.45979432303441353"/>
    <n v="1.1216411203215275"/>
  </r>
  <r>
    <s v="Ralston"/>
    <s v="RalstonSH"/>
    <n v="2013"/>
    <x v="3"/>
    <n v="4"/>
    <s v="402E"/>
    <n v="7223"/>
    <m/>
    <x v="2"/>
    <n v="90"/>
    <n v="0.11807838179519581"/>
    <m/>
    <n v="0.28469360303413399"/>
    <n v="1.3167079140328697"/>
  </r>
  <r>
    <s v="Ralston"/>
    <s v="RalstonSH"/>
    <n v="2013"/>
    <x v="3"/>
    <n v="4"/>
    <s v="402E"/>
    <n v="7224"/>
    <m/>
    <x v="3"/>
    <n v="120"/>
    <n v="0.11278735632183928"/>
    <m/>
    <n v="0.45404276819923378"/>
    <n v="2.1640647210249049"/>
  </r>
  <r>
    <s v="Ralston"/>
    <s v="RalstonSH"/>
    <n v="2013"/>
    <x v="3"/>
    <n v="4"/>
    <s v="402E"/>
    <n v="7225"/>
    <m/>
    <x v="4"/>
    <n v="150"/>
    <n v="9.9945385035499837E-2"/>
    <m/>
    <n v="1.0237149827052616"/>
    <n v="5.5009460404150747"/>
  </r>
  <r>
    <s v="Ralston"/>
    <s v="RalstonSH"/>
    <n v="2013"/>
    <x v="1"/>
    <n v="4"/>
    <s v="403E"/>
    <n v="7226"/>
    <m/>
    <x v="0"/>
    <n v="30"/>
    <n v="9.8130841121495282E-2"/>
    <m/>
    <n v="0.66331146806853603"/>
    <n v="7.4776479361370738"/>
  </r>
  <r>
    <s v="Ralston"/>
    <s v="RalstonSH"/>
    <n v="2013"/>
    <x v="1"/>
    <n v="4"/>
    <s v="403E"/>
    <n v="7227"/>
    <m/>
    <x v="1"/>
    <n v="60"/>
    <n v="0.10311958405545907"/>
    <m/>
    <n v="0.35680583116695547"/>
    <n v="1.9547367201039858"/>
  </r>
  <r>
    <s v="Ralston"/>
    <s v="RalstonSH"/>
    <n v="2013"/>
    <x v="1"/>
    <n v="4"/>
    <s v="403E"/>
    <n v="7228"/>
    <m/>
    <x v="2"/>
    <n v="90"/>
    <n v="0.10466801971585966"/>
    <m/>
    <n v="1.4589568860539288"/>
    <n v="2.4900064366483043"/>
  </r>
  <r>
    <s v="Ralston"/>
    <s v="RalstonSH"/>
    <n v="2013"/>
    <x v="1"/>
    <n v="4"/>
    <s v="403E"/>
    <n v="7229"/>
    <m/>
    <x v="3"/>
    <n v="120"/>
    <n v="9.8631880369074415E-2"/>
    <m/>
    <n v="1.0798664293668472"/>
    <n v="3.380705575882915"/>
  </r>
  <r>
    <s v="Ralston"/>
    <s v="RalstonSH"/>
    <n v="2013"/>
    <x v="1"/>
    <n v="4"/>
    <s v="403E"/>
    <n v="7230"/>
    <m/>
    <x v="4"/>
    <n v="150"/>
    <n v="9.7993311036789529E-2"/>
    <m/>
    <n v="0.48563793338907479"/>
    <n v="3.6820631187290975"/>
  </r>
  <r>
    <s v="Ralston"/>
    <s v="RalstonSH"/>
    <n v="2013"/>
    <x v="2"/>
    <n v="4"/>
    <s v="404E"/>
    <n v="7231"/>
    <m/>
    <x v="0"/>
    <n v="30"/>
    <n v="8.87171561051006E-2"/>
    <m/>
    <n v="0.33307215765069548"/>
    <n v="9.4427332642967539"/>
  </r>
  <r>
    <s v="Ralston"/>
    <s v="RalstonSH"/>
    <n v="2013"/>
    <x v="2"/>
    <n v="4"/>
    <s v="404E"/>
    <n v="7232"/>
    <m/>
    <x v="1"/>
    <n v="60"/>
    <n v="8.1620839363241895E-2"/>
    <m/>
    <n v="0.4010927426435118"/>
    <n v="2.4073135376266279"/>
  </r>
  <r>
    <s v="Ralston"/>
    <s v="RalstonSH"/>
    <n v="2013"/>
    <x v="2"/>
    <n v="4"/>
    <s v="404E"/>
    <n v="7233"/>
    <m/>
    <x v="2"/>
    <n v="90"/>
    <n v="8.0364540182269975E-2"/>
    <m/>
    <n v="0.38173962027064334"/>
    <n v="0.73610248688207669"/>
  </r>
  <r>
    <s v="Ralston"/>
    <s v="RalstonSH"/>
    <n v="2013"/>
    <x v="2"/>
    <n v="4"/>
    <s v="404E"/>
    <n v="7234"/>
    <m/>
    <x v="3"/>
    <n v="120"/>
    <n v="7.3239436619718143E-2"/>
    <m/>
    <n v="0.44139451408450692"/>
    <n v="1.6346573028169011"/>
  </r>
  <r>
    <s v="Ralston"/>
    <s v="RalstonSH"/>
    <n v="2013"/>
    <x v="2"/>
    <n v="4"/>
    <s v="404E"/>
    <n v="7235"/>
    <m/>
    <x v="4"/>
    <n v="150"/>
    <n v="8.1132675787464109E-2"/>
    <m/>
    <n v="0.70674860536642281"/>
    <n v="7.5283871248276597"/>
  </r>
  <r>
    <s v="Ralston"/>
    <s v="RalstonSH"/>
    <n v="2013"/>
    <x v="4"/>
    <n v="1"/>
    <s v="101W"/>
    <n v="7236"/>
    <m/>
    <x v="0"/>
    <n v="30"/>
    <n v="8.9915775096744893E-2"/>
    <m/>
    <n v="0.49982566014113378"/>
    <n v="9.2159191327111341"/>
  </r>
  <r>
    <s v="Ralston"/>
    <s v="RalstonSH"/>
    <n v="2013"/>
    <x v="4"/>
    <n v="1"/>
    <s v="101W"/>
    <n v="7237"/>
    <m/>
    <x v="1"/>
    <n v="60"/>
    <n v="6.5929480492384646E-2"/>
    <m/>
    <n v="0.45039218391404129"/>
    <n v="1.3564726319632796"/>
  </r>
  <r>
    <s v="Ralston"/>
    <s v="RalstonSH"/>
    <n v="2013"/>
    <x v="4"/>
    <n v="1"/>
    <s v="101W"/>
    <n v="7238"/>
    <m/>
    <x v="2"/>
    <n v="90"/>
    <n v="6.3643926788685579E-2"/>
    <m/>
    <n v="0.50315812361342216"/>
    <n v="3.0657018753466447"/>
  </r>
  <r>
    <s v="Ralston"/>
    <s v="RalstonSH"/>
    <n v="2013"/>
    <x v="4"/>
    <n v="1"/>
    <s v="101W"/>
    <n v="7239"/>
    <m/>
    <x v="3"/>
    <n v="120"/>
    <n v="6.3660477453581082E-2"/>
    <m/>
    <n v="0.21994620910698501"/>
    <n v="2.4228923740053059"/>
  </r>
  <r>
    <s v="Ralston"/>
    <s v="RalstonSH"/>
    <n v="2013"/>
    <x v="4"/>
    <n v="1"/>
    <s v="101W"/>
    <n v="7240"/>
    <m/>
    <x v="4"/>
    <n v="150"/>
    <n v="6.4182640534137497E-2"/>
    <m/>
    <n v="0.48097826566874868"/>
    <n v="5.8925179248330828"/>
  </r>
  <r>
    <s v="Ralston"/>
    <s v="RalstonSH"/>
    <n v="2013"/>
    <x v="5"/>
    <n v="1"/>
    <s v="102W"/>
    <n v="7241"/>
    <m/>
    <x v="0"/>
    <n v="30"/>
    <n v="7.9893796765628827E-2"/>
    <m/>
    <n v="0.46763066779306456"/>
    <n v="10.860878533268968"/>
  </r>
  <r>
    <s v="Ralston"/>
    <s v="RalstonSH"/>
    <n v="2013"/>
    <x v="5"/>
    <n v="1"/>
    <s v="102W"/>
    <n v="7242"/>
    <m/>
    <x v="1"/>
    <n v="60"/>
    <n v="6.3282794990111954E-2"/>
    <m/>
    <n v="5.9832653812348931E-2"/>
    <n v="3.4270876900681166"/>
  </r>
  <r>
    <s v="Ralston"/>
    <s v="RalstonSH"/>
    <n v="2013"/>
    <x v="5"/>
    <n v="1"/>
    <s v="102W"/>
    <n v="7243"/>
    <m/>
    <x v="2"/>
    <n v="90"/>
    <n v="5.7820927723840176E-2"/>
    <m/>
    <n v="0.41534993689320387"/>
    <n v="4.6960687833513122"/>
  </r>
  <r>
    <s v="Ralston"/>
    <s v="RalstonSH"/>
    <n v="2013"/>
    <x v="5"/>
    <n v="1"/>
    <s v="102W"/>
    <n v="7244"/>
    <m/>
    <x v="3"/>
    <n v="120"/>
    <n v="6.1018540248767759E-2"/>
    <m/>
    <n v="0.35145047230697013"/>
    <n v="12.825734889110537"/>
  </r>
  <r>
    <s v="Ralston"/>
    <s v="RalstonSH"/>
    <n v="2013"/>
    <x v="5"/>
    <n v="1"/>
    <s v="102W"/>
    <n v="7245"/>
    <m/>
    <x v="4"/>
    <n v="150"/>
    <n v="5.4878048780487881E-2"/>
    <m/>
    <n v="0.28843992378048783"/>
    <n v="15.271562240853662"/>
  </r>
  <r>
    <s v="Ralston"/>
    <s v="RalstonSH"/>
    <n v="2013"/>
    <x v="6"/>
    <n v="1"/>
    <s v="103W"/>
    <n v="7246"/>
    <m/>
    <x v="0"/>
    <n v="30"/>
    <n v="7.7708592777085847E-2"/>
    <m/>
    <n v="0.51437493565794923"/>
    <n v="5.0919007285180555"/>
  </r>
  <r>
    <s v="Ralston"/>
    <s v="RalstonSH"/>
    <n v="2013"/>
    <x v="6"/>
    <n v="1"/>
    <s v="103W"/>
    <n v="7247"/>
    <m/>
    <x v="1"/>
    <n v="60"/>
    <n v="6.1872519262199527E-2"/>
    <m/>
    <n v="0.80126056502451581"/>
    <n v="0.97645219472332512"/>
  </r>
  <r>
    <s v="Ralston"/>
    <s v="RalstonSH"/>
    <n v="2013"/>
    <x v="6"/>
    <n v="1"/>
    <s v="103W"/>
    <n v="7248"/>
    <m/>
    <x v="2"/>
    <n v="90"/>
    <n v="5.8015267175572552E-2"/>
    <m/>
    <n v="1.3113386259541981"/>
    <n v="0.51207416030534347"/>
  </r>
  <r>
    <s v="Ralston"/>
    <s v="RalstonSH"/>
    <n v="2013"/>
    <x v="6"/>
    <n v="1"/>
    <s v="103W"/>
    <n v="7249"/>
    <m/>
    <x v="3"/>
    <n v="120"/>
    <n v="5.3537284894837348E-2"/>
    <m/>
    <n v="0.35812804333970683"/>
    <n v="2.0423518005098789"/>
  </r>
  <r>
    <s v="Ralston"/>
    <s v="RalstonSH"/>
    <n v="2013"/>
    <x v="6"/>
    <n v="1"/>
    <s v="103W"/>
    <n v="7250"/>
    <m/>
    <x v="4"/>
    <n v="150"/>
    <n v="5.4541356772594134E-2"/>
    <m/>
    <n v="0.67438709338141389"/>
    <n v="3.7618433081661791"/>
  </r>
  <r>
    <s v="Ralston"/>
    <s v="RalstonSH"/>
    <n v="2013"/>
    <x v="7"/>
    <n v="1"/>
    <s v="104W"/>
    <n v="7251"/>
    <m/>
    <x v="0"/>
    <n v="30"/>
    <n v="8.5756897837434634E-2"/>
    <m/>
    <n v="0.23936095575441207"/>
    <n v="3.9088324011931386"/>
  </r>
  <r>
    <s v="Ralston"/>
    <s v="RalstonSH"/>
    <n v="2013"/>
    <x v="7"/>
    <n v="1"/>
    <s v="104W"/>
    <n v="7252"/>
    <m/>
    <x v="1"/>
    <n v="60"/>
    <n v="6.200497850192338E-2"/>
    <m/>
    <n v="0.19215687655578187"/>
    <n v="0.36950656822810585"/>
  </r>
  <r>
    <s v="Ralston"/>
    <s v="RalstonSH"/>
    <n v="2013"/>
    <x v="7"/>
    <n v="1"/>
    <s v="104W"/>
    <n v="7253"/>
    <m/>
    <x v="2"/>
    <n v="90"/>
    <n v="5.8510638297872349E-2"/>
    <m/>
    <n v="0.15339745124113474"/>
    <n v="0.75056378546099289"/>
  </r>
  <r>
    <s v="Ralston"/>
    <s v="RalstonSH"/>
    <n v="2013"/>
    <x v="7"/>
    <n v="1"/>
    <s v="104W"/>
    <n v="7254"/>
    <m/>
    <x v="3"/>
    <n v="120"/>
    <n v="6.0735468564649946E-2"/>
    <m/>
    <n v="0.65829255338078274"/>
    <n v="2.6298098635824432"/>
  </r>
  <r>
    <s v="Ralston"/>
    <s v="RalstonSH"/>
    <n v="2013"/>
    <x v="7"/>
    <n v="1"/>
    <s v="104W"/>
    <n v="7255"/>
    <m/>
    <x v="4"/>
    <n v="150"/>
    <n v="7.0332782629218715E-2"/>
    <m/>
    <n v="0.49343599146408629"/>
    <n v="5.7982409664857224"/>
  </r>
  <r>
    <s v="Ralston"/>
    <s v="RalstonSH"/>
    <n v="2013"/>
    <x v="6"/>
    <n v="2"/>
    <s v="201W"/>
    <n v="7256"/>
    <m/>
    <x v="0"/>
    <n v="30"/>
    <n v="8.5556780595369239E-2"/>
    <m/>
    <n v="0.20140062844542447"/>
    <n v="3.06479217199559"/>
  </r>
  <r>
    <s v="Ralston"/>
    <s v="RalstonSH"/>
    <n v="2013"/>
    <x v="6"/>
    <n v="2"/>
    <s v="201W"/>
    <n v="7257"/>
    <m/>
    <x v="1"/>
    <n v="60"/>
    <n v="6.7906976744186082E-2"/>
    <m/>
    <n v="0.34378322480620155"/>
    <n v="1.1564849612403101"/>
  </r>
  <r>
    <s v="Ralston"/>
    <s v="RalstonSH"/>
    <n v="2013"/>
    <x v="6"/>
    <n v="2"/>
    <s v="201W"/>
    <n v="7258"/>
    <m/>
    <x v="2"/>
    <n v="90"/>
    <n v="6.5217391304347741E-2"/>
    <m/>
    <n v="0.14997065217391298"/>
    <n v="0.78813405797101421"/>
  </r>
  <r>
    <s v="Ralston"/>
    <s v="RalstonSH"/>
    <n v="2013"/>
    <x v="6"/>
    <n v="2"/>
    <s v="201W"/>
    <n v="7259"/>
    <m/>
    <x v="3"/>
    <n v="120"/>
    <n v="5.5121727147450762E-2"/>
    <m/>
    <n v="0.15580117899249732"/>
    <n v="0.48966084826213441"/>
  </r>
  <r>
    <s v="Ralston"/>
    <s v="RalstonSH"/>
    <n v="2013"/>
    <x v="6"/>
    <n v="2"/>
    <s v="201W"/>
    <n v="7260"/>
    <m/>
    <x v="4"/>
    <n v="150"/>
    <n v="5.1258581235698153E-2"/>
    <m/>
    <n v="0.22644978642257821"/>
    <n v="1.1787797101449278"/>
  </r>
  <r>
    <s v="Ralston"/>
    <s v="RalstonSH"/>
    <n v="2013"/>
    <x v="4"/>
    <n v="2"/>
    <s v="202W"/>
    <n v="7261"/>
    <m/>
    <x v="0"/>
    <n v="30"/>
    <n v="7.6114812916453084E-2"/>
    <m/>
    <n v="9.2634907526055021E-2"/>
    <n v="4.7042710078165051"/>
  </r>
  <r>
    <s v="Ralston"/>
    <s v="RalstonSH"/>
    <n v="2013"/>
    <x v="4"/>
    <n v="2"/>
    <s v="202W"/>
    <n v="7262"/>
    <m/>
    <x v="1"/>
    <n v="60"/>
    <n v="6.1816452686637997E-2"/>
    <m/>
    <n v="0.6958539051355207"/>
    <n v="0.49191799611665871"/>
  </r>
  <r>
    <s v="Ralston"/>
    <s v="RalstonSH"/>
    <n v="2013"/>
    <x v="4"/>
    <n v="2"/>
    <s v="202W"/>
    <n v="7263"/>
    <m/>
    <x v="2"/>
    <n v="90"/>
    <n v="5.7647605764760662E-2"/>
    <m/>
    <n v="0.72822897760731453"/>
    <n v="0.92261385750813596"/>
  </r>
  <r>
    <s v="Ralston"/>
    <s v="RalstonSH"/>
    <n v="2013"/>
    <x v="4"/>
    <n v="2"/>
    <s v="202W"/>
    <n v="7264"/>
    <m/>
    <x v="3"/>
    <n v="120"/>
    <n v="5.436013590033955E-2"/>
    <m/>
    <n v="0.26914211872404675"/>
    <n v="0.91020871366553402"/>
  </r>
  <r>
    <s v="Ralston"/>
    <s v="RalstonSH"/>
    <n v="2013"/>
    <x v="4"/>
    <n v="2"/>
    <s v="202W"/>
    <n v="7265"/>
    <m/>
    <x v="4"/>
    <n v="150"/>
    <n v="6.2183658712942846E-2"/>
    <m/>
    <n v="0.51663023800915886"/>
    <n v="4.7197739039527606"/>
  </r>
  <r>
    <s v="Ralston"/>
    <s v="RalstonSH"/>
    <n v="2013"/>
    <x v="7"/>
    <n v="2"/>
    <s v="203W"/>
    <n v="7266"/>
    <m/>
    <x v="0"/>
    <n v="30"/>
    <n v="7.7380952380952134E-2"/>
    <m/>
    <n v="0.28586091269841257"/>
    <n v="9.5651527281745974"/>
  </r>
  <r>
    <s v="Ralston"/>
    <s v="RalstonSH"/>
    <n v="2013"/>
    <x v="7"/>
    <n v="2"/>
    <s v="203W"/>
    <n v="7267"/>
    <m/>
    <x v="1"/>
    <n v="60"/>
    <n v="7.4457083764219306E-2"/>
    <m/>
    <n v="9.3758048948638373E-2"/>
    <n v="1.5367672440537745"/>
  </r>
  <r>
    <s v="Ralston"/>
    <s v="RalstonSH"/>
    <n v="2013"/>
    <x v="7"/>
    <n v="2"/>
    <s v="203W"/>
    <n v="7268"/>
    <m/>
    <x v="2"/>
    <n v="90"/>
    <n v="6.4755077658303489E-2"/>
    <m/>
    <n v="0.21876000000000004"/>
    <n v="1.0112023456790122"/>
  </r>
  <r>
    <s v="Ralston"/>
    <s v="RalstonSH"/>
    <n v="2013"/>
    <x v="7"/>
    <n v="2"/>
    <s v="203W"/>
    <n v="7269"/>
    <m/>
    <x v="3"/>
    <n v="120"/>
    <n v="5.982532751091723E-2"/>
    <m/>
    <n v="0.23094943231441048"/>
    <n v="2.2542186353711795"/>
  </r>
  <r>
    <s v="Ralston"/>
    <s v="RalstonSH"/>
    <n v="2013"/>
    <x v="7"/>
    <n v="2"/>
    <s v="203W"/>
    <n v="7270"/>
    <m/>
    <x v="4"/>
    <n v="150"/>
    <n v="6.6148834878476406E-2"/>
    <m/>
    <n v="0.53920890336590654"/>
    <n v="20.263840280213813"/>
  </r>
  <r>
    <s v="Ralston"/>
    <s v="RalstonSH"/>
    <n v="2013"/>
    <x v="5"/>
    <n v="2"/>
    <s v="204W"/>
    <n v="7271"/>
    <m/>
    <x v="0"/>
    <n v="30"/>
    <n v="8.1490104772991775E-2"/>
    <m/>
    <n v="0.45012207508731067"/>
    <n v="6.3386170886689923"/>
  </r>
  <r>
    <s v="Ralston"/>
    <s v="RalstonSH"/>
    <n v="2013"/>
    <x v="5"/>
    <n v="2"/>
    <s v="204W"/>
    <n v="7272"/>
    <m/>
    <x v="1"/>
    <n v="60"/>
    <n v="6.4461407972858376E-2"/>
    <m/>
    <n v="0.21110423593440764"/>
    <n v="1.1503752198190556"/>
  </r>
  <r>
    <s v="Ralston"/>
    <s v="RalstonSH"/>
    <n v="2013"/>
    <x v="5"/>
    <n v="2"/>
    <s v="204W"/>
    <n v="7273"/>
    <m/>
    <x v="2"/>
    <n v="90"/>
    <n v="7.0501474926253693E-2"/>
    <m/>
    <n v="0.1359956924778761"/>
    <n v="2.775893419124877"/>
  </r>
  <r>
    <s v="Ralston"/>
    <s v="RalstonSH"/>
    <n v="2013"/>
    <x v="5"/>
    <n v="2"/>
    <s v="204W"/>
    <n v="7274"/>
    <m/>
    <x v="3"/>
    <n v="120"/>
    <n v="5.7206954570947613E-2"/>
    <m/>
    <n v="0.41505487521031964"/>
    <n v="1.738732542063937"/>
  </r>
  <r>
    <s v="Ralston"/>
    <s v="RalstonSH"/>
    <n v="2013"/>
    <x v="5"/>
    <n v="2"/>
    <s v="204W"/>
    <n v="7275"/>
    <m/>
    <x v="4"/>
    <n v="150"/>
    <n v="6.1596480201131169E-2"/>
    <m/>
    <n v="0.31176887649277174"/>
    <n v="13.193073068824637"/>
  </r>
  <r>
    <s v="Ralston"/>
    <s v="RalstonSH"/>
    <n v="2013"/>
    <x v="5"/>
    <n v="3"/>
    <s v="301W"/>
    <n v="7276"/>
    <m/>
    <x v="0"/>
    <n v="30"/>
    <n v="7.6183609709204389E-2"/>
    <m/>
    <n v="1.7858064247376426"/>
    <n v="10.646662332772566"/>
  </r>
  <r>
    <s v="Ralston"/>
    <s v="RalstonSH"/>
    <n v="2013"/>
    <x v="5"/>
    <n v="3"/>
    <s v="301W"/>
    <n v="7277"/>
    <m/>
    <x v="1"/>
    <n v="60"/>
    <n v="6.3303188957639145E-2"/>
    <m/>
    <n v="0.58238781532603523"/>
    <n v="2.2812436300174523"/>
  </r>
  <r>
    <s v="Ralston"/>
    <s v="RalstonSH"/>
    <n v="2013"/>
    <x v="5"/>
    <n v="3"/>
    <s v="301W"/>
    <n v="7278"/>
    <m/>
    <x v="2"/>
    <n v="90"/>
    <n v="6.1259079903147731E-2"/>
    <m/>
    <n v="1.2131463196125911"/>
    <n v="11.721925441888621"/>
  </r>
  <r>
    <s v="Ralston"/>
    <s v="RalstonSH"/>
    <n v="2013"/>
    <x v="5"/>
    <n v="3"/>
    <s v="301W"/>
    <n v="7279"/>
    <m/>
    <x v="3"/>
    <n v="120"/>
    <n v="5.8276199804113499E-2"/>
    <m/>
    <n v="9.7843952007835439E-2"/>
    <n v="1.5442813703885077"/>
  </r>
  <r>
    <s v="Ralston"/>
    <s v="RalstonSH"/>
    <n v="2013"/>
    <x v="7"/>
    <n v="3"/>
    <s v="302W"/>
    <n v="7281"/>
    <m/>
    <x v="0"/>
    <n v="30"/>
    <n v="8.6561581619022235E-2"/>
    <m/>
    <n v="0.51641092595066351"/>
    <n v="6.22853633671743"/>
  </r>
  <r>
    <s v="Ralston"/>
    <s v="RalstonSH"/>
    <n v="2013"/>
    <x v="7"/>
    <n v="3"/>
    <s v="302W"/>
    <n v="7282"/>
    <m/>
    <x v="1"/>
    <n v="60"/>
    <n v="6.4658016274466629E-2"/>
    <m/>
    <n v="0.15853832288688507"/>
    <n v="0.73789518913569374"/>
  </r>
  <r>
    <s v="Ralston"/>
    <s v="RalstonSH"/>
    <n v="2013"/>
    <x v="7"/>
    <n v="3"/>
    <s v="302W"/>
    <n v="7283"/>
    <m/>
    <x v="2"/>
    <n v="90"/>
    <n v="5.8163036155400936E-2"/>
    <m/>
    <n v="0.17254466090276216"/>
    <n v="0.53137054794520544"/>
  </r>
  <r>
    <s v="Ralston"/>
    <s v="RalstonSH"/>
    <n v="2013"/>
    <x v="7"/>
    <n v="3"/>
    <s v="302W"/>
    <n v="7284"/>
    <m/>
    <x v="3"/>
    <n v="120"/>
    <n v="5.0486755716549779E-2"/>
    <m/>
    <n v="0.15330270356954195"/>
    <n v="1.7265094370236211"/>
  </r>
  <r>
    <s v="Ralston"/>
    <s v="RalstonSH"/>
    <n v="2013"/>
    <x v="7"/>
    <n v="3"/>
    <s v="302W"/>
    <n v="7285"/>
    <m/>
    <x v="4"/>
    <n v="150"/>
    <n v="7.2024085224641016E-2"/>
    <m/>
    <n v="0.34460771479851787"/>
    <n v="10.80209589509032"/>
  </r>
  <r>
    <s v="Ralston"/>
    <s v="RalstonSH"/>
    <n v="2013"/>
    <x v="4"/>
    <n v="3"/>
    <s v="303W"/>
    <n v="7286"/>
    <m/>
    <x v="0"/>
    <n v="30"/>
    <n v="7.6123595505618216E-2"/>
    <m/>
    <n v="0.27685869452247203"/>
    <n v="8.8994919782303405"/>
  </r>
  <r>
    <s v="Ralston"/>
    <s v="RalstonSH"/>
    <n v="2013"/>
    <x v="4"/>
    <n v="3"/>
    <s v="303W"/>
    <n v="7287"/>
    <m/>
    <x v="1"/>
    <n v="60"/>
    <n v="6.1310190369540815E-2"/>
    <m/>
    <n v="0.2565197898002986"/>
    <n v="0.84133917949794712"/>
  </r>
  <r>
    <s v="Ralston"/>
    <s v="RalstonSH"/>
    <n v="2013"/>
    <x v="4"/>
    <n v="3"/>
    <s v="303W"/>
    <n v="7288"/>
    <m/>
    <x v="2"/>
    <n v="90"/>
    <n v="6.9597069597069655E-2"/>
    <m/>
    <n v="0.25580110500610503"/>
    <n v="2.2298804456654455"/>
  </r>
  <r>
    <s v="Ralston"/>
    <s v="RalstonSH"/>
    <n v="2013"/>
    <x v="4"/>
    <n v="3"/>
    <s v="303W"/>
    <n v="7289"/>
    <m/>
    <x v="3"/>
    <n v="120"/>
    <n v="5.4619407321324677E-2"/>
    <m/>
    <n v="0.25365214846019751"/>
    <n v="1.4354491618245206"/>
  </r>
  <r>
    <s v="Ralston"/>
    <s v="RalstonSH"/>
    <n v="2013"/>
    <x v="4"/>
    <n v="3"/>
    <s v="303W"/>
    <n v="7290"/>
    <m/>
    <x v="4"/>
    <n v="150"/>
    <n v="5.2910052910052831E-2"/>
    <m/>
    <n v="0.21052427248677244"/>
    <n v="1.2327979938271603"/>
  </r>
  <r>
    <s v="Ralston"/>
    <s v="RalstonSH"/>
    <n v="2013"/>
    <x v="6"/>
    <n v="3"/>
    <s v="304W"/>
    <n v="7291"/>
    <m/>
    <x v="0"/>
    <n v="30"/>
    <n v="8.4649555774925778E-2"/>
    <m/>
    <n v="0.93427130737907216"/>
    <n v="8.8855336192003946"/>
  </r>
  <r>
    <s v="Ralston"/>
    <s v="RalstonSH"/>
    <n v="2013"/>
    <x v="6"/>
    <n v="3"/>
    <s v="304W"/>
    <n v="7292"/>
    <m/>
    <x v="1"/>
    <n v="60"/>
    <n v="6.6237788896831268E-2"/>
    <m/>
    <n v="0.96907431002303279"/>
    <n v="0.62200209872130907"/>
  </r>
  <r>
    <s v="Ralston"/>
    <s v="RalstonSH"/>
    <n v="2013"/>
    <x v="6"/>
    <n v="3"/>
    <s v="304W"/>
    <n v="7293"/>
    <m/>
    <x v="2"/>
    <n v="90"/>
    <n v="5.8715173842965637E-2"/>
    <m/>
    <n v="0.4824278148745107"/>
    <n v="2.4493520607874739"/>
  </r>
  <r>
    <s v="Ralston"/>
    <s v="RalstonSH"/>
    <n v="2013"/>
    <x v="6"/>
    <n v="3"/>
    <s v="304W"/>
    <n v="7294"/>
    <m/>
    <x v="3"/>
    <n v="120"/>
    <n v="5.4097238073499303E-2"/>
    <m/>
    <n v="1.0222854218975881"/>
    <n v="1.684875766567755"/>
  </r>
  <r>
    <s v="Ralston"/>
    <s v="RalstonSH"/>
    <n v="2013"/>
    <x v="6"/>
    <n v="3"/>
    <s v="304W"/>
    <n v="7295"/>
    <m/>
    <x v="4"/>
    <n v="150"/>
    <n v="5.7471264367816126E-2"/>
    <m/>
    <n v="0.25855411877394635"/>
    <n v="0.95945114942528731"/>
  </r>
  <r>
    <s v="Ralston"/>
    <s v="RalstonSH"/>
    <n v="2013"/>
    <x v="7"/>
    <n v="4"/>
    <s v="401W"/>
    <n v="7296"/>
    <m/>
    <x v="0"/>
    <n v="30"/>
    <n v="8.2307506637702074E-2"/>
    <m/>
    <n v="0.9180400293668034"/>
    <n v="7.5305226768042468"/>
  </r>
  <r>
    <s v="Ralston"/>
    <s v="RalstonSH"/>
    <n v="2013"/>
    <x v="7"/>
    <n v="4"/>
    <s v="401W"/>
    <n v="7297"/>
    <m/>
    <x v="1"/>
    <n v="60"/>
    <n v="6.3800277392510513E-2"/>
    <m/>
    <n v="0.16467703999075364"/>
    <n v="0.89453917013407325"/>
  </r>
  <r>
    <s v="Ralston"/>
    <s v="RalstonSH"/>
    <n v="2013"/>
    <x v="7"/>
    <n v="4"/>
    <s v="401W"/>
    <n v="7298"/>
    <m/>
    <x v="2"/>
    <n v="90"/>
    <n v="6.2835786031301036E-2"/>
    <m/>
    <n v="0.10610739313244566"/>
    <n v="1.8277419528147627"/>
  </r>
  <r>
    <s v="Ralston"/>
    <s v="RalstonSH"/>
    <n v="2013"/>
    <x v="7"/>
    <n v="4"/>
    <s v="401W"/>
    <n v="7299"/>
    <m/>
    <x v="3"/>
    <n v="120"/>
    <n v="5.7402482269503619E-2"/>
    <m/>
    <n v="0.15007665207594564"/>
    <n v="0.6826534999261229"/>
  </r>
  <r>
    <s v="Ralston"/>
    <s v="RalstonSH"/>
    <n v="2013"/>
    <x v="7"/>
    <n v="4"/>
    <s v="401W"/>
    <n v="7300"/>
    <m/>
    <x v="4"/>
    <n v="150"/>
    <n v="5.9732472324723326E-2"/>
    <m/>
    <n v="0.30398369561039357"/>
    <n v="3.4725969614852397"/>
  </r>
  <r>
    <s v="Ralston"/>
    <s v="RalstonSH"/>
    <n v="2013"/>
    <x v="6"/>
    <n v="4"/>
    <s v="402W"/>
    <n v="7301"/>
    <m/>
    <x v="0"/>
    <n v="30"/>
    <n v="8.6257309941520435E-2"/>
    <m/>
    <n v="1.0405415204678363"/>
    <n v="12.013503862085768"/>
  </r>
  <r>
    <s v="Ralston"/>
    <s v="RalstonSH"/>
    <n v="2013"/>
    <x v="6"/>
    <n v="4"/>
    <s v="402W"/>
    <n v="7302"/>
    <m/>
    <x v="1"/>
    <n v="60"/>
    <n v="6.6973532796317528E-2"/>
    <m/>
    <n v="4.4116121825853458"/>
    <n v="0.50384257383966236"/>
  </r>
  <r>
    <s v="Ralston"/>
    <s v="RalstonSH"/>
    <n v="2013"/>
    <x v="6"/>
    <n v="4"/>
    <s v="402W"/>
    <n v="7303"/>
    <m/>
    <x v="2"/>
    <n v="90"/>
    <n v="5.9840138258803431E-2"/>
    <m/>
    <n v="0.23990506228847128"/>
    <n v="0.25445154461006703"/>
  </r>
  <r>
    <s v="Ralston"/>
    <s v="RalstonSH"/>
    <n v="2013"/>
    <x v="6"/>
    <n v="4"/>
    <s v="402W"/>
    <n v="7304"/>
    <m/>
    <x v="3"/>
    <n v="120"/>
    <n v="5.7761732851985527E-2"/>
    <m/>
    <n v="0.2795154031287605"/>
    <n v="1.3915491275571599"/>
  </r>
  <r>
    <s v="Ralston"/>
    <s v="RalstonSH"/>
    <n v="2013"/>
    <x v="6"/>
    <n v="4"/>
    <s v="402W"/>
    <n v="7305"/>
    <m/>
    <x v="4"/>
    <n v="150"/>
    <n v="7.5274056029232553E-2"/>
    <m/>
    <n v="0.544847681688997"/>
    <n v="3.2283136256597644"/>
  </r>
  <r>
    <s v="Ralston"/>
    <s v="RalstonSH"/>
    <n v="2013"/>
    <x v="4"/>
    <n v="4"/>
    <s v="403W"/>
    <n v="7306"/>
    <m/>
    <x v="0"/>
    <n v="30"/>
    <n v="7.9142200663773324E-2"/>
    <m/>
    <n v="0.26503977852948696"/>
    <n v="5.1701631031401591"/>
  </r>
  <r>
    <s v="Ralston"/>
    <s v="RalstonSH"/>
    <n v="2013"/>
    <x v="4"/>
    <n v="4"/>
    <s v="403W"/>
    <n v="7307"/>
    <m/>
    <x v="1"/>
    <n v="60"/>
    <n v="6.9599801143425233E-2"/>
    <m/>
    <n v="0.19021631348910423"/>
    <n v="0.71944992335736169"/>
  </r>
  <r>
    <s v="Ralston"/>
    <s v="RalstonSH"/>
    <n v="2013"/>
    <x v="4"/>
    <n v="4"/>
    <s v="403W"/>
    <n v="7308"/>
    <m/>
    <x v="2"/>
    <n v="90"/>
    <n v="6.2808750882145076E-2"/>
    <m/>
    <n v="0.32302801693719119"/>
    <n v="0.73183754410726864"/>
  </r>
  <r>
    <s v="Ralston"/>
    <s v="RalstonSH"/>
    <n v="2013"/>
    <x v="4"/>
    <n v="4"/>
    <s v="403W"/>
    <n v="7309"/>
    <m/>
    <x v="3"/>
    <n v="120"/>
    <n v="5.4402290622763083E-2"/>
    <m/>
    <n v="0.11797644058697204"/>
    <n v="1.6276523443092341"/>
  </r>
  <r>
    <s v="Ralston"/>
    <s v="RalstonSH"/>
    <n v="2013"/>
    <x v="4"/>
    <n v="4"/>
    <s v="403W"/>
    <n v="7310"/>
    <m/>
    <x v="4"/>
    <n v="150"/>
    <n v="6.0409385921118185E-2"/>
    <m/>
    <n v="0.29526369196205687"/>
    <n v="4.7920726160758864"/>
  </r>
  <r>
    <s v="Ralston"/>
    <s v="RalstonSH"/>
    <n v="2013"/>
    <x v="5"/>
    <n v="4"/>
    <s v="404W"/>
    <n v="7311"/>
    <m/>
    <x v="0"/>
    <n v="30"/>
    <n v="7.2598941265439768E-2"/>
    <m/>
    <n v="0.13806954037475838"/>
    <n v="9.7647865725569254"/>
  </r>
  <r>
    <s v="Ralston"/>
    <s v="RalstonSH"/>
    <n v="2013"/>
    <x v="5"/>
    <n v="4"/>
    <s v="404W"/>
    <n v="7312"/>
    <m/>
    <x v="1"/>
    <n v="60"/>
    <n v="6.6468707172224681E-2"/>
    <m/>
    <n v="8.9299748743718585E-2"/>
    <n v="1.1906633165829146"/>
  </r>
  <r>
    <s v="Ralston"/>
    <s v="RalstonSH"/>
    <n v="2013"/>
    <x v="5"/>
    <n v="4"/>
    <s v="404W"/>
    <n v="7313"/>
    <m/>
    <x v="2"/>
    <n v="90"/>
    <n v="6.1332160914486844E-2"/>
    <m/>
    <n v="0.1277811606946582"/>
    <n v="0.8204895581446473"/>
  </r>
  <r>
    <s v="Ralston"/>
    <s v="RalstonSH"/>
    <n v="2013"/>
    <x v="5"/>
    <n v="4"/>
    <s v="404W"/>
    <n v="7314"/>
    <m/>
    <x v="3"/>
    <n v="120"/>
    <n v="5.9660394676457291E-2"/>
    <m/>
    <n v="0.19286870888786908"/>
    <n v="4.4749120391616959"/>
  </r>
  <r>
    <s v="Ralston"/>
    <s v="RalstonSH"/>
    <n v="2013"/>
    <x v="5"/>
    <n v="4"/>
    <s v="404W"/>
    <n v="7315"/>
    <m/>
    <x v="4"/>
    <n v="150"/>
    <n v="6.3815342837745939E-2"/>
    <m/>
    <n v="0.36015997963340113"/>
    <n v="37.6346945010183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outline="1" outlineData="1" multipleFieldFilters="0">
  <location ref="A15:F24" firstHeaderRow="1" firstDataRow="2" firstDataCol="1"/>
  <pivotFields count="14">
    <pivotField showAll="0"/>
    <pivotField showAll="0"/>
    <pivotField showAll="0"/>
    <pivotField axis="axisRow" showAll="0">
      <items count="9">
        <item x="4"/>
        <item x="0"/>
        <item x="5"/>
        <item x="3"/>
        <item x="6"/>
        <item x="1"/>
        <item x="7"/>
        <item x="2"/>
        <item t="default"/>
      </items>
    </pivotField>
    <pivotField showAll="0"/>
    <pivotField showAll="0"/>
    <pivotField showAll="0"/>
    <pivotField showAll="0"/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8"/>
  </colFields>
  <colItems count="5">
    <i>
      <x/>
    </i>
    <i>
      <x v="1"/>
    </i>
    <i>
      <x v="2"/>
    </i>
    <i>
      <x v="3"/>
    </i>
    <i>
      <x v="4"/>
    </i>
  </colItems>
  <dataFields count="1">
    <dataField name="Average of grav_h2o_gg" fld="10" subtotal="average" baseField="3" baseItem="0" numFmtId="2"/>
  </dataFields>
  <formats count="1">
    <format dxfId="2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outline="1" outlineData="1" multipleFieldFilters="0">
  <location ref="A3:G12" firstHeaderRow="1" firstDataRow="2" firstDataCol="1"/>
  <pivotFields count="14">
    <pivotField showAll="0"/>
    <pivotField showAll="0"/>
    <pivotField showAll="0"/>
    <pivotField axis="axisRow" showAll="0">
      <items count="9">
        <item x="4"/>
        <item x="0"/>
        <item x="5"/>
        <item x="3"/>
        <item x="6"/>
        <item x="1"/>
        <item x="7"/>
        <item x="2"/>
        <item t="default"/>
      </items>
    </pivotField>
    <pivotField showAll="0"/>
    <pivotField showAll="0"/>
    <pivotField showAll="0"/>
    <pivotField numFmtId="14"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dataField="1"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8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Average of grav_h2o_gg" fld="10" subtotal="average" baseField="3" baseItem="0" numFmtId="2"/>
  </dataFields>
  <formats count="1">
    <format dxfId="3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X33" totalsRowShown="0" headerRowDxfId="28" dataDxfId="26" headerRowBorderDxfId="27" tableBorderDxfId="25" totalsRowBorderDxfId="24">
  <autoFilter ref="A1:X33"/>
  <tableColumns count="24">
    <tableColumn id="1" name="research_site" dataDxfId="23"/>
    <tableColumn id="2" name="trial_id" dataDxfId="22"/>
    <tableColumn id="3" name="year" dataDxfId="21"/>
    <tableColumn id="4" name="treatment" dataDxfId="20"/>
    <tableColumn id="5" name="rep" dataDxfId="19"/>
    <tableColumn id="6" name="plot" dataDxfId="18"/>
    <tableColumn id="7" name="crop" dataDxfId="17"/>
    <tableColumn id="8" name="hvst_date" dataDxfId="16"/>
    <tableColumn id="9" name="hi" dataDxfId="15"/>
    <tableColumn id="11" name="grain_yield_kgha" dataDxfId="14"/>
    <tableColumn id="13" name="grain_c_gkg" dataDxfId="13"/>
    <tableColumn id="14" name="grain_n_gkg" dataDxfId="12"/>
    <tableColumn id="15" name="straw_c_gkg" dataDxfId="11"/>
    <tableColumn id="16" name="straw_n_gkg" dataDxfId="10"/>
    <tableColumn id="10" name="SPRING soil water to 4'" dataDxfId="9"/>
    <tableColumn id="12" name="FALL soil water to 4' " dataDxfId="8"/>
    <tableColumn id="24" name="rainfall received btwn samplings" dataDxfId="1"/>
    <tableColumn id="17" name="difference spring-fall" dataDxfId="0">
      <calculatedColumnFormula>Table1[[#This Row],[SPRING soil water to 4'']]-Table1[[#This Row],[FALL soil water to 4'' ]]</calculatedColumnFormula>
    </tableColumn>
    <tableColumn id="18" name="SPRING 2013 SOIL N IN TOP 4' KGHA" dataDxfId="7"/>
    <tableColumn id="19" name="N added (kg/ha)" dataDxfId="6"/>
    <tableColumn id="20" name="N mineralization (as Koenig fert guide describes)" dataDxfId="5"/>
    <tableColumn id="21" name="n removed in grain kgha" dataDxfId="4">
      <calculatedColumnFormula>Table1[[#This Row],[grain_n_gkg]]*Table1[[#This Row],[grain_yield_kgha]]/1000</calculatedColumnFormula>
    </tableColumn>
    <tableColumn id="22" name="total plant N kgha" dataDxfId="3">
      <calculatedColumnFormula>((J2/I2)*(1-I2)*N2/1000)+V2</calculatedColumnFormula>
    </tableColumn>
    <tableColumn id="23" name="FALL 2013 SOIL N IN TOP 4' KGHA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topLeftCell="A4" workbookViewId="0">
      <selection activeCell="P34" sqref="P34"/>
    </sheetView>
  </sheetViews>
  <sheetFormatPr defaultRowHeight="15" x14ac:dyDescent="0.25"/>
  <cols>
    <col min="1" max="1" width="22.42578125" customWidth="1"/>
    <col min="2" max="2" width="16.28515625" customWidth="1"/>
    <col min="3" max="7" width="12" customWidth="1"/>
    <col min="8" max="8" width="12" bestFit="1" customWidth="1"/>
    <col min="22" max="22" width="11" customWidth="1"/>
  </cols>
  <sheetData>
    <row r="2" spans="1:21" x14ac:dyDescent="0.25">
      <c r="A2" t="s">
        <v>74</v>
      </c>
      <c r="I2" s="48" t="s">
        <v>76</v>
      </c>
      <c r="J2" s="48"/>
      <c r="K2" s="48"/>
      <c r="L2" s="48"/>
      <c r="M2" s="48"/>
      <c r="N2" s="48"/>
      <c r="O2" s="48"/>
    </row>
    <row r="3" spans="1:21" x14ac:dyDescent="0.25">
      <c r="A3" s="23" t="s">
        <v>73</v>
      </c>
      <c r="B3" s="23" t="s">
        <v>72</v>
      </c>
      <c r="I3" s="48"/>
      <c r="J3" s="48"/>
      <c r="K3" s="48"/>
      <c r="L3" s="48"/>
      <c r="M3" s="48"/>
      <c r="N3" s="48"/>
      <c r="O3" s="48"/>
      <c r="Q3" s="49"/>
      <c r="R3" s="49"/>
      <c r="S3" s="49"/>
      <c r="T3" s="49"/>
      <c r="U3" s="49"/>
    </row>
    <row r="4" spans="1:21" x14ac:dyDescent="0.25">
      <c r="A4" s="23" t="s">
        <v>71</v>
      </c>
      <c r="B4">
        <v>0</v>
      </c>
      <c r="C4">
        <v>30</v>
      </c>
      <c r="D4">
        <v>60</v>
      </c>
      <c r="E4">
        <v>90</v>
      </c>
      <c r="F4">
        <v>120</v>
      </c>
      <c r="G4">
        <v>150</v>
      </c>
      <c r="I4" t="s">
        <v>78</v>
      </c>
      <c r="J4">
        <v>0</v>
      </c>
      <c r="K4">
        <v>30</v>
      </c>
      <c r="L4">
        <v>60</v>
      </c>
      <c r="M4">
        <v>90</v>
      </c>
      <c r="N4">
        <v>120</v>
      </c>
      <c r="O4">
        <v>150</v>
      </c>
    </row>
    <row r="5" spans="1:21" x14ac:dyDescent="0.25">
      <c r="A5" s="24" t="s">
        <v>60</v>
      </c>
      <c r="B5" s="26">
        <v>0.114329197690271</v>
      </c>
      <c r="C5" s="26">
        <v>0.12736822040485241</v>
      </c>
      <c r="D5" s="26">
        <v>0.12953628791534638</v>
      </c>
      <c r="E5" s="26">
        <v>0.13101878483776047</v>
      </c>
      <c r="F5" s="26">
        <v>0.14154015839081904</v>
      </c>
      <c r="G5" s="26">
        <v>0.14369163572025517</v>
      </c>
      <c r="I5" t="s">
        <v>60</v>
      </c>
      <c r="J5" s="25">
        <v>0.114329197690271</v>
      </c>
      <c r="K5" s="25">
        <v>0.12736822040485241</v>
      </c>
      <c r="L5" s="25">
        <v>0.12953628791534638</v>
      </c>
      <c r="M5" s="25">
        <v>0.13101878483776047</v>
      </c>
      <c r="N5" s="25">
        <v>0.14154015839081904</v>
      </c>
      <c r="O5" s="25">
        <v>0.14369163572025517</v>
      </c>
      <c r="Q5" s="28"/>
      <c r="R5" s="28"/>
      <c r="S5" s="28"/>
      <c r="T5" s="28"/>
      <c r="U5" s="28"/>
    </row>
    <row r="6" spans="1:21" x14ac:dyDescent="0.25">
      <c r="A6" s="24" t="s">
        <v>66</v>
      </c>
      <c r="B6" s="26">
        <v>0.14745830304940316</v>
      </c>
      <c r="C6" s="26">
        <v>0.14742243874523908</v>
      </c>
      <c r="D6" s="26">
        <v>0.13666155101857649</v>
      </c>
      <c r="E6" s="26">
        <v>0.12659514976781147</v>
      </c>
      <c r="F6" s="26">
        <v>0.12629396800996795</v>
      </c>
      <c r="G6" s="26">
        <v>0.12001674212972264</v>
      </c>
      <c r="I6" t="s">
        <v>66</v>
      </c>
      <c r="J6" s="25">
        <v>0.14745830304940316</v>
      </c>
      <c r="K6" s="25">
        <v>0.14742243874523908</v>
      </c>
      <c r="L6" s="25">
        <v>0.13666155101857649</v>
      </c>
      <c r="M6" s="25">
        <v>0.12659514976781147</v>
      </c>
      <c r="N6" s="25">
        <v>0.12629396800996795</v>
      </c>
      <c r="O6" s="25">
        <v>0.12001674212972264</v>
      </c>
      <c r="Q6" s="28"/>
      <c r="R6" s="28"/>
      <c r="S6" s="28"/>
      <c r="T6" s="28"/>
      <c r="U6" s="28"/>
    </row>
    <row r="7" spans="1:21" x14ac:dyDescent="0.25">
      <c r="A7" s="24" t="s">
        <v>61</v>
      </c>
      <c r="B7" s="26">
        <v>0.1206861004237496</v>
      </c>
      <c r="C7" s="26">
        <v>0.12775871405991795</v>
      </c>
      <c r="D7" s="26">
        <v>0.12854623868796003</v>
      </c>
      <c r="E7" s="26">
        <v>0.12656196587466001</v>
      </c>
      <c r="F7" s="26">
        <v>0.13061050239325273</v>
      </c>
      <c r="G7" s="26">
        <v>0.13270058322940553</v>
      </c>
      <c r="I7" t="s">
        <v>61</v>
      </c>
      <c r="J7" s="25">
        <v>0.1206861004237496</v>
      </c>
      <c r="K7" s="25">
        <v>0.12775871405991795</v>
      </c>
      <c r="L7" s="25">
        <v>0.12854623868796003</v>
      </c>
      <c r="M7" s="25">
        <v>0.12656196587466001</v>
      </c>
      <c r="N7" s="25">
        <v>0.13061050239325273</v>
      </c>
      <c r="O7" s="25">
        <v>0.13270058322940553</v>
      </c>
      <c r="Q7" s="28"/>
      <c r="R7" s="28"/>
      <c r="S7" s="28"/>
      <c r="T7" s="28"/>
      <c r="U7" s="28"/>
    </row>
    <row r="8" spans="1:21" x14ac:dyDescent="0.25">
      <c r="A8" s="24" t="s">
        <v>67</v>
      </c>
      <c r="B8" s="26">
        <v>0.17475320024224517</v>
      </c>
      <c r="C8" s="26">
        <v>0.14886186278673819</v>
      </c>
      <c r="D8" s="26">
        <v>0.13964301049541128</v>
      </c>
      <c r="E8" s="26">
        <v>0.12074723148951026</v>
      </c>
      <c r="F8" s="26">
        <v>0.12012539686554413</v>
      </c>
      <c r="G8" s="26">
        <v>0.11478502876626745</v>
      </c>
      <c r="I8" t="s">
        <v>67</v>
      </c>
      <c r="J8" s="25">
        <v>0.17475320024224517</v>
      </c>
      <c r="K8" s="25">
        <v>0.14886186278673819</v>
      </c>
      <c r="L8" s="25">
        <v>0.13964301049541128</v>
      </c>
      <c r="M8" s="25">
        <v>0.12074723148951026</v>
      </c>
      <c r="N8" s="25">
        <v>0.12012539686554413</v>
      </c>
      <c r="O8" s="25">
        <v>0.11478502876626745</v>
      </c>
      <c r="Q8" s="28"/>
      <c r="R8" s="28"/>
      <c r="S8" s="28"/>
      <c r="T8" s="28"/>
      <c r="U8" s="28"/>
    </row>
    <row r="9" spans="1:21" x14ac:dyDescent="0.25">
      <c r="A9" s="24" t="s">
        <v>62</v>
      </c>
      <c r="B9" s="26">
        <v>0.10953553403208682</v>
      </c>
      <c r="C9" s="26">
        <v>0.12906792174598364</v>
      </c>
      <c r="D9" s="26">
        <v>0.13259517360977474</v>
      </c>
      <c r="E9" s="26">
        <v>0.13260998272496688</v>
      </c>
      <c r="F9" s="26">
        <v>0.14013648039182175</v>
      </c>
      <c r="G9" s="26">
        <v>0.14578326762776664</v>
      </c>
      <c r="I9" t="s">
        <v>62</v>
      </c>
      <c r="J9" s="25">
        <v>0.10953553403208682</v>
      </c>
      <c r="K9" s="25">
        <v>0.12906792174598364</v>
      </c>
      <c r="L9" s="25">
        <v>0.13259517360977474</v>
      </c>
      <c r="M9" s="25">
        <v>0.13260998272496688</v>
      </c>
      <c r="N9" s="25">
        <v>0.14013648039182175</v>
      </c>
      <c r="O9" s="25">
        <v>0.14578326762776664</v>
      </c>
      <c r="Q9" s="28"/>
      <c r="R9" s="28"/>
      <c r="S9" s="28"/>
      <c r="T9" s="28"/>
      <c r="U9" s="28"/>
    </row>
    <row r="10" spans="1:21" x14ac:dyDescent="0.25">
      <c r="A10" s="24" t="s">
        <v>68</v>
      </c>
      <c r="B10" s="26">
        <v>0.16318338347339731</v>
      </c>
      <c r="C10" s="26">
        <v>0.14732117068625589</v>
      </c>
      <c r="D10" s="26">
        <v>0.13548631740827888</v>
      </c>
      <c r="E10" s="26">
        <v>0.12404594764440606</v>
      </c>
      <c r="F10" s="26">
        <v>0.12482384694409464</v>
      </c>
      <c r="G10" s="26">
        <v>0.12551461663872981</v>
      </c>
      <c r="I10" t="s">
        <v>68</v>
      </c>
      <c r="J10" s="25">
        <v>0.16318338347339731</v>
      </c>
      <c r="K10" s="25">
        <v>0.14732117068625589</v>
      </c>
      <c r="L10" s="25">
        <v>0.13548631740827888</v>
      </c>
      <c r="M10" s="25">
        <v>0.12404594764440606</v>
      </c>
      <c r="N10" s="25">
        <v>0.12482384694409464</v>
      </c>
      <c r="O10" s="25">
        <v>0.12551461663872981</v>
      </c>
      <c r="P10" s="50" t="s">
        <v>79</v>
      </c>
      <c r="Q10" s="51"/>
      <c r="R10" s="51"/>
      <c r="S10" s="51"/>
      <c r="T10" s="52" t="s">
        <v>80</v>
      </c>
      <c r="U10" s="53"/>
    </row>
    <row r="11" spans="1:21" x14ac:dyDescent="0.25">
      <c r="A11" s="24" t="s">
        <v>63</v>
      </c>
      <c r="B11" s="26">
        <v>0.11616013682417131</v>
      </c>
      <c r="C11" s="26">
        <v>0.1283334103538035</v>
      </c>
      <c r="D11" s="26">
        <v>0.12940017390749564</v>
      </c>
      <c r="E11" s="26">
        <v>0.13431034674282938</v>
      </c>
      <c r="F11" s="26">
        <v>0.14756699411812202</v>
      </c>
      <c r="G11" s="26">
        <v>0.13576184749855819</v>
      </c>
      <c r="I11" t="s">
        <v>63</v>
      </c>
      <c r="J11" s="25">
        <v>0.11616013682417131</v>
      </c>
      <c r="K11" s="25">
        <v>0.1283334103538035</v>
      </c>
      <c r="L11" s="25">
        <v>0.12940017390749564</v>
      </c>
      <c r="M11" s="25">
        <v>0.13431034674282938</v>
      </c>
      <c r="N11" s="25">
        <v>0.14756699411812202</v>
      </c>
      <c r="O11" s="25">
        <v>0.13576184749855819</v>
      </c>
      <c r="P11" s="29"/>
      <c r="Q11" s="29">
        <v>0</v>
      </c>
      <c r="R11" s="29">
        <v>30</v>
      </c>
      <c r="S11" s="29">
        <v>60</v>
      </c>
      <c r="T11" s="29">
        <v>90</v>
      </c>
      <c r="U11" s="29">
        <v>120</v>
      </c>
    </row>
    <row r="12" spans="1:21" x14ac:dyDescent="0.25">
      <c r="A12" s="24" t="s">
        <v>69</v>
      </c>
      <c r="B12" s="26">
        <v>0.1550798474725239</v>
      </c>
      <c r="C12" s="26">
        <v>0.14596359114001342</v>
      </c>
      <c r="D12" s="26">
        <v>0.13378004239495633</v>
      </c>
      <c r="E12" s="26">
        <v>0.12447840817338533</v>
      </c>
      <c r="F12" s="26">
        <v>0.11332798315572179</v>
      </c>
      <c r="G12" s="26">
        <v>0.11281068069567263</v>
      </c>
      <c r="I12" t="s">
        <v>69</v>
      </c>
      <c r="J12" s="25">
        <v>0.1550798474725239</v>
      </c>
      <c r="K12" s="25">
        <v>0.14596359114001342</v>
      </c>
      <c r="L12" s="25">
        <v>0.13378004239495633</v>
      </c>
      <c r="M12" s="25">
        <v>0.12447840817338533</v>
      </c>
      <c r="N12" s="25">
        <v>0.11332798315572179</v>
      </c>
      <c r="O12" s="25">
        <v>0.11281068069567263</v>
      </c>
      <c r="P12" s="29" t="s">
        <v>60</v>
      </c>
      <c r="Q12" s="30">
        <v>-29.743147272621279</v>
      </c>
      <c r="R12" s="30">
        <v>-49.23067860455587</v>
      </c>
      <c r="S12" s="30">
        <v>-51.037397104034774</v>
      </c>
      <c r="T12" s="30">
        <v>-56.677526894492061</v>
      </c>
      <c r="U12" s="30">
        <v>-57.664711414192105</v>
      </c>
    </row>
    <row r="13" spans="1:21" x14ac:dyDescent="0.25">
      <c r="P13" s="29" t="s">
        <v>66</v>
      </c>
      <c r="Q13" s="30">
        <v>-25.296867832723947</v>
      </c>
      <c r="R13" s="30">
        <v>-24.439360632568846</v>
      </c>
      <c r="S13" s="30">
        <v>-17.466531986902837</v>
      </c>
      <c r="T13" s="30">
        <v>-14.849445203653675</v>
      </c>
      <c r="U13" s="30">
        <v>-16.272169870526145</v>
      </c>
    </row>
    <row r="14" spans="1:21" x14ac:dyDescent="0.25">
      <c r="A14" s="24" t="s">
        <v>75</v>
      </c>
      <c r="I14" s="48" t="s">
        <v>77</v>
      </c>
      <c r="J14" s="48"/>
      <c r="K14" s="48"/>
      <c r="L14" s="48"/>
      <c r="M14" s="48"/>
      <c r="N14" s="48"/>
      <c r="P14" s="29" t="s">
        <v>61</v>
      </c>
      <c r="Q14" s="30">
        <v>-35.749342421327491</v>
      </c>
      <c r="R14" s="30">
        <v>-49.608897328901399</v>
      </c>
      <c r="S14" s="30">
        <v>-51.201675360410668</v>
      </c>
      <c r="T14" s="30">
        <v>-53.350501537292793</v>
      </c>
      <c r="U14" s="30">
        <v>-53.987908446409207</v>
      </c>
    </row>
    <row r="15" spans="1:21" x14ac:dyDescent="0.25">
      <c r="A15" s="23" t="s">
        <v>73</v>
      </c>
      <c r="B15" s="23" t="s">
        <v>72</v>
      </c>
      <c r="I15" s="48"/>
      <c r="J15" s="48"/>
      <c r="K15" s="48"/>
      <c r="L15" s="48"/>
      <c r="M15" s="48"/>
      <c r="N15" s="48"/>
      <c r="P15" s="29" t="s">
        <v>67</v>
      </c>
      <c r="Q15" s="30">
        <v>-41.658453475837646</v>
      </c>
      <c r="R15" s="30">
        <v>-35.430805787734002</v>
      </c>
      <c r="S15" s="30">
        <v>-28.395860244572997</v>
      </c>
      <c r="T15" s="30">
        <v>-17.644295966670963</v>
      </c>
      <c r="U15" s="30">
        <v>-22.731305710821257</v>
      </c>
    </row>
    <row r="16" spans="1:21" x14ac:dyDescent="0.25">
      <c r="A16" s="23" t="s">
        <v>71</v>
      </c>
      <c r="B16">
        <v>0</v>
      </c>
      <c r="C16">
        <v>30</v>
      </c>
      <c r="D16">
        <v>60</v>
      </c>
      <c r="E16">
        <v>90</v>
      </c>
      <c r="F16">
        <v>120</v>
      </c>
      <c r="I16" t="s">
        <v>78</v>
      </c>
      <c r="J16">
        <v>0</v>
      </c>
      <c r="K16">
        <v>30</v>
      </c>
      <c r="L16">
        <v>60</v>
      </c>
      <c r="M16">
        <v>90</v>
      </c>
      <c r="N16">
        <v>120</v>
      </c>
      <c r="P16" s="29" t="s">
        <v>62</v>
      </c>
      <c r="Q16" s="30">
        <v>-23.729718843793083</v>
      </c>
      <c r="R16" s="30">
        <v>-49.059608665365715</v>
      </c>
      <c r="S16" s="30">
        <v>-54.412373392023483</v>
      </c>
      <c r="T16" s="30">
        <v>-58.427341132920731</v>
      </c>
      <c r="U16" s="30">
        <v>-57.444118451817793</v>
      </c>
    </row>
    <row r="17" spans="1:22" x14ac:dyDescent="0.25">
      <c r="A17" s="24" t="s">
        <v>60</v>
      </c>
      <c r="B17" s="26">
        <v>8.0324096045647372E-2</v>
      </c>
      <c r="C17" s="26">
        <v>6.4663981172997168E-2</v>
      </c>
      <c r="D17" s="26">
        <v>6.3424338258165236E-2</v>
      </c>
      <c r="E17" s="26">
        <v>5.6760577824502098E-2</v>
      </c>
      <c r="F17" s="26">
        <v>5.992143451956284E-2</v>
      </c>
      <c r="I17" t="s">
        <v>60</v>
      </c>
      <c r="J17" s="25">
        <v>8.0324096045647372E-2</v>
      </c>
      <c r="K17" s="25">
        <v>6.4663981172997168E-2</v>
      </c>
      <c r="L17" s="25">
        <v>6.3424338258165236E-2</v>
      </c>
      <c r="M17" s="25">
        <v>5.6760577824502098E-2</v>
      </c>
      <c r="N17" s="25">
        <v>5.992143451956284E-2</v>
      </c>
      <c r="P17" s="29" t="s">
        <v>68</v>
      </c>
      <c r="Q17" s="30">
        <v>-36.088548427694853</v>
      </c>
      <c r="R17" s="30">
        <v>-28.365822137434098</v>
      </c>
      <c r="S17" s="30">
        <v>-21.985985010786329</v>
      </c>
      <c r="T17" s="30">
        <v>-17.458857097318923</v>
      </c>
      <c r="U17" s="30">
        <v>-20.459961756462238</v>
      </c>
    </row>
    <row r="18" spans="1:22" x14ac:dyDescent="0.25">
      <c r="A18" s="24" t="s">
        <v>66</v>
      </c>
      <c r="B18" s="26">
        <v>0.1101559710186181</v>
      </c>
      <c r="C18" s="26">
        <v>0.1113933372869622</v>
      </c>
      <c r="D18" s="26">
        <v>0.11279151749611929</v>
      </c>
      <c r="E18" s="26">
        <v>0.107796472372557</v>
      </c>
      <c r="F18" s="26">
        <v>0.10574319899915802</v>
      </c>
      <c r="I18" t="s">
        <v>66</v>
      </c>
      <c r="J18" s="25">
        <v>0.1101559710186181</v>
      </c>
      <c r="K18" s="25">
        <v>0.1113933372869622</v>
      </c>
      <c r="L18" s="25">
        <v>0.11279151749611929</v>
      </c>
      <c r="M18" s="25">
        <v>0.107796472372557</v>
      </c>
      <c r="N18" s="25">
        <v>0.10574319899915802</v>
      </c>
      <c r="P18" s="29" t="s">
        <v>63</v>
      </c>
      <c r="Q18" s="30">
        <v>-28.545422820553817</v>
      </c>
      <c r="R18" s="30">
        <v>-48.392169427517246</v>
      </c>
      <c r="S18" s="30">
        <v>-52.808305667831782</v>
      </c>
      <c r="T18" s="30">
        <v>-57.477208643678615</v>
      </c>
      <c r="U18" s="30">
        <v>-54.556542833293655</v>
      </c>
    </row>
    <row r="19" spans="1:22" x14ac:dyDescent="0.25">
      <c r="A19" s="24" t="s">
        <v>61</v>
      </c>
      <c r="B19" s="26">
        <v>7.7541613128316186E-2</v>
      </c>
      <c r="C19" s="26">
        <v>6.4379024773208546E-2</v>
      </c>
      <c r="D19" s="26">
        <v>6.2728410866932108E-2</v>
      </c>
      <c r="E19" s="26">
        <v>5.9040522325071537E-2</v>
      </c>
      <c r="F19" s="26">
        <v>6.0096623939788339E-2</v>
      </c>
      <c r="I19" t="s">
        <v>61</v>
      </c>
      <c r="J19" s="25">
        <v>7.7541613128316186E-2</v>
      </c>
      <c r="K19" s="25">
        <v>6.4379024773208546E-2</v>
      </c>
      <c r="L19" s="25">
        <v>6.2728410866932108E-2</v>
      </c>
      <c r="M19" s="25">
        <v>5.9040522325071537E-2</v>
      </c>
      <c r="N19" s="25">
        <v>6.0096623939788339E-2</v>
      </c>
      <c r="P19" s="29" t="s">
        <v>69</v>
      </c>
      <c r="Q19" s="30">
        <v>-39.260998890706873</v>
      </c>
      <c r="R19" s="30">
        <v>-39.05995197242526</v>
      </c>
      <c r="S19" s="30">
        <v>-33.029242846962177</v>
      </c>
      <c r="T19" s="30">
        <v>-29.274559105752179</v>
      </c>
      <c r="U19" s="30">
        <v>-23.522018303380424</v>
      </c>
    </row>
    <row r="20" spans="1:22" x14ac:dyDescent="0.25">
      <c r="A20" s="24" t="s">
        <v>67</v>
      </c>
      <c r="B20" s="26">
        <v>0.10195371962179206</v>
      </c>
      <c r="C20" s="26">
        <v>9.6118905290765902E-2</v>
      </c>
      <c r="D20" s="26">
        <v>9.9990176393819893E-2</v>
      </c>
      <c r="E20" s="26">
        <v>9.944223259393975E-2</v>
      </c>
      <c r="F20" s="26">
        <v>9.2819325667700001E-2</v>
      </c>
      <c r="I20" t="s">
        <v>67</v>
      </c>
      <c r="J20" s="25">
        <v>0.10195371962179206</v>
      </c>
      <c r="K20" s="25">
        <v>9.6118905290765902E-2</v>
      </c>
      <c r="L20" s="25">
        <v>9.9990176393819893E-2</v>
      </c>
      <c r="M20" s="25">
        <v>9.944223259393975E-2</v>
      </c>
      <c r="N20" s="25">
        <v>9.2819325667700001E-2</v>
      </c>
    </row>
    <row r="21" spans="1:22" x14ac:dyDescent="0.25">
      <c r="A21" s="24" t="s">
        <v>62</v>
      </c>
      <c r="B21" s="26">
        <v>8.3543059772225328E-2</v>
      </c>
      <c r="C21" s="26">
        <v>6.5747704424883605E-2</v>
      </c>
      <c r="D21" s="26">
        <v>6.0446992645422339E-2</v>
      </c>
      <c r="E21" s="26">
        <v>5.5129495741943237E-2</v>
      </c>
      <c r="F21" s="26">
        <v>5.9636314601335241E-2</v>
      </c>
      <c r="I21" t="s">
        <v>62</v>
      </c>
      <c r="J21" s="25">
        <v>8.3543059772225328E-2</v>
      </c>
      <c r="K21" s="25">
        <v>6.5747704424883605E-2</v>
      </c>
      <c r="L21" s="25">
        <v>6.0446992645422339E-2</v>
      </c>
      <c r="M21" s="25">
        <v>5.5129495741943237E-2</v>
      </c>
      <c r="N21" s="25">
        <v>5.9636314601335241E-2</v>
      </c>
    </row>
    <row r="22" spans="1:22" x14ac:dyDescent="0.25">
      <c r="A22" s="24" t="s">
        <v>68</v>
      </c>
      <c r="B22" s="26">
        <v>0.10429286910264932</v>
      </c>
      <c r="C22" s="26">
        <v>0.10553230943860684</v>
      </c>
      <c r="D22" s="26">
        <v>0.10569831597122829</v>
      </c>
      <c r="E22" s="26">
        <v>0.10238894291015416</v>
      </c>
      <c r="F22" s="26">
        <v>9.9284935596387916E-2</v>
      </c>
      <c r="I22" t="s">
        <v>68</v>
      </c>
      <c r="J22" s="25">
        <v>0.10429286910264932</v>
      </c>
      <c r="K22" s="25">
        <v>0.10553230943860684</v>
      </c>
      <c r="L22" s="25">
        <v>0.10569831597122829</v>
      </c>
      <c r="M22" s="25">
        <v>0.10238894291015416</v>
      </c>
      <c r="N22" s="25">
        <v>9.9284935596387916E-2</v>
      </c>
      <c r="P22" s="47" t="s">
        <v>81</v>
      </c>
      <c r="Q22" s="47"/>
      <c r="R22" s="47"/>
      <c r="S22" s="47"/>
      <c r="T22" s="47"/>
      <c r="U22" s="47"/>
      <c r="V22" s="29"/>
    </row>
    <row r="23" spans="1:22" x14ac:dyDescent="0.25">
      <c r="A23" s="24" t="s">
        <v>63</v>
      </c>
      <c r="B23" s="26">
        <v>8.3001734618777773E-2</v>
      </c>
      <c r="C23" s="26">
        <v>6.623008898327995E-2</v>
      </c>
      <c r="D23" s="26">
        <v>6.1066134535719449E-2</v>
      </c>
      <c r="E23" s="26">
        <v>5.7112508515405142E-2</v>
      </c>
      <c r="F23" s="26">
        <v>6.7059543764264859E-2</v>
      </c>
      <c r="I23" t="s">
        <v>63</v>
      </c>
      <c r="J23" s="25">
        <v>8.3001734618777773E-2</v>
      </c>
      <c r="K23" s="25">
        <v>6.623008898327995E-2</v>
      </c>
      <c r="L23" s="25">
        <v>6.1066134535719449E-2</v>
      </c>
      <c r="M23" s="25">
        <v>5.7112508515405142E-2</v>
      </c>
      <c r="N23" s="25">
        <v>6.7059543764264859E-2</v>
      </c>
      <c r="P23" s="29" t="s">
        <v>78</v>
      </c>
      <c r="Q23" s="29" t="s">
        <v>83</v>
      </c>
      <c r="R23" s="29" t="s">
        <v>84</v>
      </c>
      <c r="S23" s="29" t="s">
        <v>85</v>
      </c>
      <c r="T23" s="29" t="s">
        <v>86</v>
      </c>
      <c r="U23" s="29" t="s">
        <v>87</v>
      </c>
      <c r="V23" s="29" t="s">
        <v>88</v>
      </c>
    </row>
    <row r="24" spans="1:22" x14ac:dyDescent="0.25">
      <c r="A24" s="24" t="s">
        <v>69</v>
      </c>
      <c r="B24" s="26">
        <v>9.4193950276626387E-2</v>
      </c>
      <c r="C24" s="26">
        <v>8.8950282543497003E-2</v>
      </c>
      <c r="D24" s="26">
        <v>8.9593507311557255E-2</v>
      </c>
      <c r="E24" s="26">
        <v>8.8037902998768194E-2</v>
      </c>
      <c r="F24" s="26">
        <v>8.6670954214981027E-2</v>
      </c>
      <c r="I24" t="s">
        <v>69</v>
      </c>
      <c r="J24" s="25">
        <v>9.4193950276626387E-2</v>
      </c>
      <c r="K24" s="25">
        <v>8.8950282543497003E-2</v>
      </c>
      <c r="L24" s="25">
        <v>8.9593507311557255E-2</v>
      </c>
      <c r="M24" s="25">
        <v>8.8037902998768194E-2</v>
      </c>
      <c r="N24" s="25">
        <v>8.6670954214981027E-2</v>
      </c>
      <c r="P24" s="29" t="s">
        <v>60</v>
      </c>
      <c r="Q24" s="30">
        <v>70.256852727378728</v>
      </c>
      <c r="R24" s="30">
        <v>50.76932139544413</v>
      </c>
      <c r="S24" s="30">
        <v>48.962602895965226</v>
      </c>
      <c r="T24" s="30">
        <v>43.322473105507939</v>
      </c>
      <c r="U24" s="30">
        <v>42.335288585807902</v>
      </c>
      <c r="V24" s="31" t="s">
        <v>5</v>
      </c>
    </row>
    <row r="25" spans="1:22" x14ac:dyDescent="0.25">
      <c r="P25" s="29" t="s">
        <v>61</v>
      </c>
      <c r="Q25" s="30">
        <v>64.250657578672516</v>
      </c>
      <c r="R25" s="30">
        <v>50.391102671098608</v>
      </c>
      <c r="S25" s="30">
        <v>48.798324639589332</v>
      </c>
      <c r="T25" s="30">
        <v>46.649498462707207</v>
      </c>
      <c r="U25" s="30">
        <v>46.012091553590793</v>
      </c>
      <c r="V25" s="31" t="s">
        <v>5</v>
      </c>
    </row>
    <row r="26" spans="1:22" x14ac:dyDescent="0.25">
      <c r="P26" s="29" t="s">
        <v>62</v>
      </c>
      <c r="Q26" s="30">
        <v>76.270281156206906</v>
      </c>
      <c r="R26" s="30">
        <v>50.940391334634285</v>
      </c>
      <c r="S26" s="30">
        <v>45.587626607976532</v>
      </c>
      <c r="T26" s="30">
        <v>41.572658867079276</v>
      </c>
      <c r="U26" s="30">
        <v>42.555881548182199</v>
      </c>
      <c r="V26" s="31" t="s">
        <v>5</v>
      </c>
    </row>
    <row r="27" spans="1:22" x14ac:dyDescent="0.25">
      <c r="P27" s="29" t="s">
        <v>63</v>
      </c>
      <c r="Q27" s="30">
        <v>71.454577179446176</v>
      </c>
      <c r="R27" s="30">
        <v>51.607830572482762</v>
      </c>
      <c r="S27" s="30">
        <v>47.191694332168225</v>
      </c>
      <c r="T27" s="30">
        <v>42.522791356321392</v>
      </c>
      <c r="U27" s="30">
        <v>45.443457166706352</v>
      </c>
      <c r="V27" s="31" t="s">
        <v>5</v>
      </c>
    </row>
    <row r="28" spans="1:22" x14ac:dyDescent="0.25">
      <c r="P28" s="29" t="s">
        <v>66</v>
      </c>
      <c r="Q28" s="30">
        <v>74.703132167276053</v>
      </c>
      <c r="R28" s="30">
        <v>75.560639367431151</v>
      </c>
      <c r="S28" s="30">
        <v>82.533468013097163</v>
      </c>
      <c r="T28" s="30">
        <v>85.150554796346327</v>
      </c>
      <c r="U28" s="30">
        <v>83.727830129473858</v>
      </c>
      <c r="V28" s="31" t="s">
        <v>82</v>
      </c>
    </row>
    <row r="29" spans="1:22" x14ac:dyDescent="0.25">
      <c r="P29" s="29" t="s">
        <v>67</v>
      </c>
      <c r="Q29" s="30">
        <v>58.341546524162361</v>
      </c>
      <c r="R29" s="30">
        <v>64.569194212265998</v>
      </c>
      <c r="S29" s="30">
        <v>71.604139755427013</v>
      </c>
      <c r="T29" s="30">
        <v>82.355704033329033</v>
      </c>
      <c r="U29" s="30">
        <v>77.26869428917874</v>
      </c>
      <c r="V29" s="31" t="s">
        <v>82</v>
      </c>
    </row>
    <row r="30" spans="1:22" x14ac:dyDescent="0.25">
      <c r="P30" s="29" t="s">
        <v>68</v>
      </c>
      <c r="Q30" s="30">
        <v>63.911451572305147</v>
      </c>
      <c r="R30" s="30">
        <v>71.634177862565892</v>
      </c>
      <c r="S30" s="30">
        <v>78.014014989213663</v>
      </c>
      <c r="T30" s="30">
        <v>82.541142902681074</v>
      </c>
      <c r="U30" s="30">
        <v>79.540038243537765</v>
      </c>
      <c r="V30" s="31" t="s">
        <v>82</v>
      </c>
    </row>
    <row r="31" spans="1:22" x14ac:dyDescent="0.25">
      <c r="P31" s="29" t="s">
        <v>69</v>
      </c>
      <c r="Q31" s="30">
        <v>60.739001109293135</v>
      </c>
      <c r="R31" s="30">
        <v>60.940048027574733</v>
      </c>
      <c r="S31" s="30">
        <v>66.970757153037823</v>
      </c>
      <c r="T31" s="30">
        <v>70.725440894247825</v>
      </c>
      <c r="U31" s="30">
        <v>76.47798169661958</v>
      </c>
      <c r="V31" s="31" t="s">
        <v>82</v>
      </c>
    </row>
  </sheetData>
  <autoFilter ref="P23:V31">
    <sortState ref="P24:V31">
      <sortCondition ref="V23:V31"/>
    </sortState>
  </autoFilter>
  <mergeCells count="6">
    <mergeCell ref="P22:U22"/>
    <mergeCell ref="I2:O3"/>
    <mergeCell ref="I14:N15"/>
    <mergeCell ref="Q3:U3"/>
    <mergeCell ref="P10:S10"/>
    <mergeCell ref="T10:U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6"/>
  <sheetViews>
    <sheetView topLeftCell="D1" zoomScaleNormal="100" workbookViewId="0">
      <pane ySplit="1" topLeftCell="A8" activePane="bottomLeft" state="frozen"/>
      <selection pane="bottomLeft" activeCell="T225" sqref="F1:T225"/>
    </sheetView>
  </sheetViews>
  <sheetFormatPr defaultRowHeight="15" outlineLevelRow="2" x14ac:dyDescent="0.25"/>
  <cols>
    <col min="1" max="3" width="9.140625" style="3"/>
    <col min="4" max="4" width="11.42578125" style="3" customWidth="1"/>
    <col min="5" max="5" width="10.42578125" style="3" customWidth="1"/>
    <col min="6" max="6" width="9.140625" style="3"/>
    <col min="7" max="7" width="9.140625" style="8"/>
    <col min="8" max="8" width="9.7109375" bestFit="1" customWidth="1"/>
    <col min="9" max="10" width="11.140625" style="12" customWidth="1"/>
    <col min="11" max="12" width="13.42578125" customWidth="1"/>
    <col min="13" max="13" width="13.85546875" customWidth="1"/>
    <col min="14" max="14" width="13.28515625" customWidth="1"/>
    <col min="15" max="15" width="10.7109375" customWidth="1"/>
  </cols>
  <sheetData>
    <row r="1" spans="1:20" s="1" customFormat="1" ht="30" x14ac:dyDescent="0.25">
      <c r="A1" s="2" t="s">
        <v>7</v>
      </c>
      <c r="B1" s="2" t="s">
        <v>4</v>
      </c>
      <c r="C1" s="2" t="s">
        <v>6</v>
      </c>
      <c r="D1" s="2" t="s">
        <v>3</v>
      </c>
      <c r="E1" s="2" t="s">
        <v>8</v>
      </c>
      <c r="F1" s="2" t="s">
        <v>1</v>
      </c>
      <c r="G1" s="2" t="s">
        <v>22</v>
      </c>
      <c r="H1" s="2" t="s">
        <v>2</v>
      </c>
      <c r="I1" s="12" t="s">
        <v>15</v>
      </c>
      <c r="J1" s="12" t="s">
        <v>16</v>
      </c>
      <c r="K1" s="2" t="s">
        <v>17</v>
      </c>
      <c r="L1" s="2" t="s">
        <v>18</v>
      </c>
      <c r="M1" s="2" t="s">
        <v>52</v>
      </c>
      <c r="N1" s="2" t="s">
        <v>53</v>
      </c>
      <c r="O1" s="7" t="s">
        <v>19</v>
      </c>
      <c r="P1" s="36" t="s">
        <v>89</v>
      </c>
      <c r="Q1" s="1" t="s">
        <v>90</v>
      </c>
      <c r="R1" s="1" t="s">
        <v>91</v>
      </c>
      <c r="S1" s="1" t="s">
        <v>92</v>
      </c>
      <c r="T1" s="1" t="s">
        <v>104</v>
      </c>
    </row>
    <row r="2" spans="1:20" hidden="1" outlineLevel="2" x14ac:dyDescent="0.25">
      <c r="A2" s="3" t="s">
        <v>20</v>
      </c>
      <c r="B2" s="3" t="s">
        <v>21</v>
      </c>
      <c r="C2" s="4">
        <v>2013</v>
      </c>
      <c r="D2" s="4" t="s">
        <v>66</v>
      </c>
      <c r="E2" s="4">
        <v>1</v>
      </c>
      <c r="F2" s="6" t="s">
        <v>23</v>
      </c>
      <c r="G2" s="6">
        <v>4589</v>
      </c>
      <c r="H2" s="11">
        <v>41389</v>
      </c>
      <c r="I2" s="13">
        <v>0</v>
      </c>
      <c r="J2" s="13">
        <v>30</v>
      </c>
      <c r="K2" s="3">
        <v>0.14697730094444195</v>
      </c>
      <c r="L2" s="3">
        <f>K2*(O2/1000)</f>
        <v>0.20826683543827423</v>
      </c>
      <c r="M2" s="3">
        <v>0.41231033379342397</v>
      </c>
      <c r="N2" s="3">
        <v>2.5713977806471604</v>
      </c>
      <c r="O2">
        <f>IF(J2=10, 1417, IF(J2=20, 1417, IF(J2=30, 1417, IF(J2=60, 1341, IF(J2=90, 1391, IF(J2=120, 1400, 0))))))</f>
        <v>1417</v>
      </c>
      <c r="P2">
        <f>0.3*1000*O2</f>
        <v>425100</v>
      </c>
      <c r="Q2">
        <f>$P2*M2*(1/1000000)</f>
        <v>0.17527312289558453</v>
      </c>
      <c r="R2">
        <f>$P2*N2*(1/1000000)</f>
        <v>1.0931011965531077</v>
      </c>
      <c r="S2">
        <v>3.2700382963954473</v>
      </c>
      <c r="T2">
        <f>L2*30</f>
        <v>6.2480050631482271</v>
      </c>
    </row>
    <row r="3" spans="1:20" hidden="1" outlineLevel="2" x14ac:dyDescent="0.25">
      <c r="A3" s="3" t="s">
        <v>20</v>
      </c>
      <c r="B3" s="3" t="s">
        <v>21</v>
      </c>
      <c r="C3" s="4">
        <v>2013</v>
      </c>
      <c r="D3" s="4" t="s">
        <v>66</v>
      </c>
      <c r="E3" s="4">
        <v>1</v>
      </c>
      <c r="F3" s="6" t="s">
        <v>23</v>
      </c>
      <c r="G3" s="6">
        <v>4590</v>
      </c>
      <c r="H3" s="11">
        <v>41389</v>
      </c>
      <c r="I3" s="12">
        <v>30</v>
      </c>
      <c r="J3" s="12">
        <v>60</v>
      </c>
      <c r="K3" s="33">
        <v>0.15003469384470858</v>
      </c>
      <c r="L3" s="33">
        <f>K3*(O3/1000)</f>
        <v>0.2011965244457542</v>
      </c>
      <c r="M3" s="33">
        <v>0.24264463458350513</v>
      </c>
      <c r="N3" s="33">
        <v>1.0377876428215087</v>
      </c>
      <c r="O3" s="32">
        <f>IF(J3=10, 1417, IF(J3=20, 1417, IF(J3=30, 1417, IF(J3=60, 1341, IF(J3=90, 1391, IF(J3=120, 1400, 0))))))</f>
        <v>1341</v>
      </c>
      <c r="P3" s="32">
        <f>0.3*1000*O3</f>
        <v>402300</v>
      </c>
      <c r="Q3" s="32"/>
      <c r="R3" s="32">
        <f>$P3*N3*(1/1000000)</f>
        <v>0.41750196870709294</v>
      </c>
      <c r="T3" s="32">
        <f>L3*30</f>
        <v>6.0358957333726257</v>
      </c>
    </row>
    <row r="4" spans="1:20" hidden="1" outlineLevel="2" x14ac:dyDescent="0.25">
      <c r="A4" s="3" t="s">
        <v>20</v>
      </c>
      <c r="B4" s="3" t="s">
        <v>21</v>
      </c>
      <c r="C4" s="4">
        <v>2013</v>
      </c>
      <c r="D4" s="4" t="s">
        <v>66</v>
      </c>
      <c r="E4" s="4">
        <v>1</v>
      </c>
      <c r="F4" s="6" t="s">
        <v>23</v>
      </c>
      <c r="G4" s="6">
        <v>4591</v>
      </c>
      <c r="H4" s="11">
        <v>41389</v>
      </c>
      <c r="I4" s="12">
        <v>60</v>
      </c>
      <c r="J4" s="12">
        <v>90</v>
      </c>
      <c r="K4" s="33">
        <v>0.14047335148431583</v>
      </c>
      <c r="L4" s="33">
        <f>K4*(O4/1000)</f>
        <v>0.19539843191468334</v>
      </c>
      <c r="M4" s="33">
        <v>0.30186389656400853</v>
      </c>
      <c r="N4" s="33">
        <v>1.5313354882420531</v>
      </c>
      <c r="O4" s="32">
        <f>IF(J4=10, 1417, IF(J4=20, 1417, IF(J4=30, 1417, IF(J4=60, 1341, IF(J4=90, 1391, IF(J4=120, 1400, 0))))))</f>
        <v>1391</v>
      </c>
      <c r="P4" s="32">
        <f>0.3*1000*O4</f>
        <v>417300</v>
      </c>
      <c r="Q4" s="32"/>
      <c r="R4" s="32">
        <f>$P4*N4*(1/1000000)</f>
        <v>0.6390262992434087</v>
      </c>
      <c r="T4" s="32">
        <f>L4*30</f>
        <v>5.8619529574404998</v>
      </c>
    </row>
    <row r="5" spans="1:20" hidden="1" outlineLevel="2" x14ac:dyDescent="0.25">
      <c r="A5" s="3" t="s">
        <v>20</v>
      </c>
      <c r="B5" s="3" t="s">
        <v>21</v>
      </c>
      <c r="C5" s="4">
        <v>2013</v>
      </c>
      <c r="D5" s="4" t="s">
        <v>66</v>
      </c>
      <c r="E5" s="4">
        <v>1</v>
      </c>
      <c r="F5" s="6" t="s">
        <v>23</v>
      </c>
      <c r="G5" s="6">
        <v>4592</v>
      </c>
      <c r="H5" s="11">
        <v>41389</v>
      </c>
      <c r="I5" s="12">
        <v>90</v>
      </c>
      <c r="J5" s="12">
        <v>120</v>
      </c>
      <c r="K5" s="33">
        <v>0.12819733489868984</v>
      </c>
      <c r="L5" s="33">
        <f>K5*(O5/1000)</f>
        <v>0.17947626885816576</v>
      </c>
      <c r="M5" s="33">
        <v>0.24289968405125451</v>
      </c>
      <c r="N5" s="33">
        <v>2.2503231166577455</v>
      </c>
      <c r="O5" s="32">
        <f>IF(J5=10, 1417, IF(J5=20, 1417, IF(J5=30, 1417, IF(J5=60, 1341, IF(J5=90, 1391, IF(J5=120, 1400, 0))))))</f>
        <v>1400</v>
      </c>
      <c r="P5" s="32">
        <f>0.3*1000*O5</f>
        <v>420000</v>
      </c>
      <c r="Q5" s="32"/>
      <c r="R5" s="32">
        <f>$P5*N5*(1/1000000)</f>
        <v>0.9451357089962531</v>
      </c>
      <c r="T5" s="32">
        <f>L5*30</f>
        <v>5.3842880657449728</v>
      </c>
    </row>
    <row r="6" spans="1:20" hidden="1" outlineLevel="2" x14ac:dyDescent="0.25">
      <c r="A6" s="3" t="s">
        <v>20</v>
      </c>
      <c r="B6" s="3" t="s">
        <v>21</v>
      </c>
      <c r="C6" s="4">
        <v>2013</v>
      </c>
      <c r="D6" s="4" t="s">
        <v>66</v>
      </c>
      <c r="E6" s="4">
        <v>1</v>
      </c>
      <c r="F6" s="6" t="s">
        <v>23</v>
      </c>
      <c r="G6" s="6">
        <v>4593</v>
      </c>
      <c r="H6" s="11">
        <v>41389</v>
      </c>
      <c r="I6" s="12">
        <v>120</v>
      </c>
      <c r="J6" s="12">
        <v>150</v>
      </c>
      <c r="K6" s="33">
        <v>0.1262853884346547</v>
      </c>
      <c r="L6" s="33">
        <f>K6*(O6/1000)</f>
        <v>0</v>
      </c>
      <c r="M6" s="33">
        <v>0.22071666574992044</v>
      </c>
      <c r="N6" s="33">
        <v>7.4696688190475262</v>
      </c>
      <c r="O6" s="32">
        <f>IF(J6=10, 1417, IF(J6=20, 1417, IF(J6=30, 1417, IF(J6=60, 1341, IF(J6=90, 1391, IF(J6=120, 1400, 0))))))</f>
        <v>0</v>
      </c>
      <c r="P6" s="32">
        <f>0.3*1000*O6</f>
        <v>0</v>
      </c>
      <c r="Q6" s="32"/>
      <c r="R6" s="32">
        <f>$P6*N6*(1/1000000)</f>
        <v>0</v>
      </c>
      <c r="T6" s="32">
        <f>L6*30</f>
        <v>0</v>
      </c>
    </row>
    <row r="7" spans="1:20" hidden="1" outlineLevel="2" x14ac:dyDescent="0.25">
      <c r="A7" s="3" t="s">
        <v>20</v>
      </c>
      <c r="B7" s="3" t="s">
        <v>21</v>
      </c>
      <c r="C7" s="4">
        <v>2013</v>
      </c>
      <c r="D7" s="4" t="s">
        <v>66</v>
      </c>
      <c r="E7" s="4">
        <v>1</v>
      </c>
      <c r="F7" s="6" t="s">
        <v>23</v>
      </c>
      <c r="G7" s="6">
        <v>4594</v>
      </c>
      <c r="H7" s="11">
        <v>41389</v>
      </c>
      <c r="I7" s="12">
        <v>150</v>
      </c>
      <c r="J7" s="12">
        <v>180</v>
      </c>
      <c r="K7" s="33">
        <v>0.12055280918277578</v>
      </c>
      <c r="L7" s="33">
        <f>K7*(O7/1000)</f>
        <v>0</v>
      </c>
      <c r="M7" s="33">
        <v>4.9811037613421157E-2</v>
      </c>
      <c r="N7" s="33">
        <v>10.728531178275327</v>
      </c>
      <c r="O7" s="32">
        <f>IF(J7=10, 1417, IF(J7=20, 1417, IF(J7=30, 1417, IF(J7=60, 1341, IF(J7=90, 1391, IF(J7=120, 1400, 0))))))</f>
        <v>0</v>
      </c>
      <c r="P7" s="32">
        <f>0.3*1000*O7</f>
        <v>0</v>
      </c>
      <c r="Q7" s="32"/>
      <c r="R7" s="32">
        <f>$P7*N7*(1/1000000)</f>
        <v>0</v>
      </c>
      <c r="T7" s="32">
        <f>L7*30</f>
        <v>0</v>
      </c>
    </row>
    <row r="8" spans="1:20" s="32" customFormat="1" outlineLevel="1" collapsed="1" x14ac:dyDescent="0.25">
      <c r="A8" s="33"/>
      <c r="B8" s="33"/>
      <c r="C8" s="34"/>
      <c r="D8" s="34"/>
      <c r="E8" s="34"/>
      <c r="F8" s="55" t="s">
        <v>105</v>
      </c>
      <c r="G8" s="6"/>
      <c r="H8" s="11"/>
      <c r="I8" s="12"/>
      <c r="J8" s="12"/>
      <c r="K8" s="33"/>
      <c r="L8" s="33"/>
      <c r="M8" s="33"/>
      <c r="N8" s="33"/>
      <c r="T8" s="32">
        <f>SUBTOTAL(9,T2:T7)</f>
        <v>23.530141819706326</v>
      </c>
    </row>
    <row r="9" spans="1:20" hidden="1" outlineLevel="2" x14ac:dyDescent="0.25">
      <c r="A9" s="3" t="s">
        <v>20</v>
      </c>
      <c r="B9" s="3" t="s">
        <v>21</v>
      </c>
      <c r="C9" s="4">
        <v>2013</v>
      </c>
      <c r="D9" s="4" t="s">
        <v>60</v>
      </c>
      <c r="E9" s="4">
        <v>1</v>
      </c>
      <c r="F9" s="6" t="s">
        <v>24</v>
      </c>
      <c r="G9" s="6">
        <v>4685</v>
      </c>
      <c r="H9" s="11">
        <v>41389</v>
      </c>
      <c r="I9" s="13">
        <v>0</v>
      </c>
      <c r="J9" s="13">
        <v>30</v>
      </c>
      <c r="K9" s="33">
        <v>0.10566518131093594</v>
      </c>
      <c r="L9" s="33">
        <f>K9*(O9/1000)</f>
        <v>0.14972756191759623</v>
      </c>
      <c r="M9" s="33">
        <v>0.37700827494185363</v>
      </c>
      <c r="N9" s="33">
        <v>2.0735455121801945</v>
      </c>
      <c r="O9" s="32">
        <f>IF(J9=10, 1417, IF(J9=20, 1417, IF(J9=30, 1417, IF(J9=60, 1341, IF(J9=90, 1391, IF(J9=120, 1400, 0))))))</f>
        <v>1417</v>
      </c>
      <c r="P9" s="32">
        <f>0.3*1000*O9</f>
        <v>425100</v>
      </c>
      <c r="Q9" s="32">
        <f>$P9*M9*(1/1000000)</f>
        <v>0.16026621767778196</v>
      </c>
      <c r="R9" s="32">
        <f>$P9*N9*(1/1000000)</f>
        <v>0.88146419722780056</v>
      </c>
      <c r="S9">
        <v>5.5374101253046009</v>
      </c>
      <c r="T9" s="32">
        <f>L9*30</f>
        <v>4.4918268575278866</v>
      </c>
    </row>
    <row r="10" spans="1:20" hidden="1" outlineLevel="2" x14ac:dyDescent="0.25">
      <c r="A10" s="3" t="s">
        <v>20</v>
      </c>
      <c r="B10" s="3" t="s">
        <v>21</v>
      </c>
      <c r="C10" s="4">
        <v>2013</v>
      </c>
      <c r="D10" s="4" t="s">
        <v>60</v>
      </c>
      <c r="E10" s="4">
        <v>1</v>
      </c>
      <c r="F10" s="6" t="s">
        <v>24</v>
      </c>
      <c r="G10" s="6">
        <v>4686</v>
      </c>
      <c r="H10" s="11">
        <v>41389</v>
      </c>
      <c r="I10" s="12">
        <v>30</v>
      </c>
      <c r="J10" s="12">
        <v>60</v>
      </c>
      <c r="K10" s="33">
        <v>0.1257089623451792</v>
      </c>
      <c r="L10" s="33">
        <f>K10*(O10/1000)</f>
        <v>0.16857571850488531</v>
      </c>
      <c r="M10" s="33">
        <v>0.35157989696452352</v>
      </c>
      <c r="N10" s="33">
        <v>0.75613758662233133</v>
      </c>
      <c r="O10" s="32">
        <f>IF(J10=10, 1417, IF(J10=20, 1417, IF(J10=30, 1417, IF(J10=60, 1341, IF(J10=90, 1391, IF(J10=120, 1400, 0))))))</f>
        <v>1341</v>
      </c>
      <c r="P10" s="32">
        <f>0.3*1000*O10</f>
        <v>402300</v>
      </c>
      <c r="Q10" s="32"/>
      <c r="R10" s="32">
        <f>$P10*N10*(1/1000000)</f>
        <v>0.30419415109816389</v>
      </c>
      <c r="T10" s="32">
        <f>L10*30</f>
        <v>5.057271555146559</v>
      </c>
    </row>
    <row r="11" spans="1:20" hidden="1" outlineLevel="2" x14ac:dyDescent="0.25">
      <c r="A11" s="3" t="s">
        <v>20</v>
      </c>
      <c r="B11" s="3" t="s">
        <v>21</v>
      </c>
      <c r="C11" s="4">
        <v>2013</v>
      </c>
      <c r="D11" s="34" t="s">
        <v>60</v>
      </c>
      <c r="E11" s="34">
        <v>1</v>
      </c>
      <c r="F11" s="6" t="s">
        <v>24</v>
      </c>
      <c r="G11" s="6">
        <v>4687</v>
      </c>
      <c r="H11" s="11">
        <v>41389</v>
      </c>
      <c r="I11" s="12">
        <v>60</v>
      </c>
      <c r="J11" s="12">
        <v>90</v>
      </c>
      <c r="K11" s="33">
        <v>0.13015982336929993</v>
      </c>
      <c r="L11" s="33">
        <f>K11*(O11/1000)</f>
        <v>0.18105231430669622</v>
      </c>
      <c r="M11" s="33">
        <v>0.61941236318823034</v>
      </c>
      <c r="N11" s="33">
        <v>2.0856775666728691</v>
      </c>
      <c r="O11" s="32">
        <f>IF(J11=10, 1417, IF(J11=20, 1417, IF(J11=30, 1417, IF(J11=60, 1341, IF(J11=90, 1391, IF(J11=120, 1400, 0))))))</f>
        <v>1391</v>
      </c>
      <c r="P11" s="32">
        <f>0.3*1000*O11</f>
        <v>417300</v>
      </c>
      <c r="Q11" s="32"/>
      <c r="R11" s="32">
        <f>$P11*N11*(1/1000000)</f>
        <v>0.87035324857258822</v>
      </c>
      <c r="T11" s="32">
        <f>L11*30</f>
        <v>5.431569429200886</v>
      </c>
    </row>
    <row r="12" spans="1:20" hidden="1" outlineLevel="2" x14ac:dyDescent="0.25">
      <c r="A12" s="3" t="s">
        <v>20</v>
      </c>
      <c r="B12" s="3" t="s">
        <v>21</v>
      </c>
      <c r="C12" s="4">
        <v>2013</v>
      </c>
      <c r="D12" s="34" t="s">
        <v>60</v>
      </c>
      <c r="E12" s="34">
        <v>1</v>
      </c>
      <c r="F12" s="6" t="s">
        <v>24</v>
      </c>
      <c r="G12" s="6">
        <v>4688</v>
      </c>
      <c r="H12" s="11">
        <v>41389</v>
      </c>
      <c r="I12" s="12">
        <v>90</v>
      </c>
      <c r="J12" s="12">
        <v>120</v>
      </c>
      <c r="K12" s="33">
        <v>0.13249054613334854</v>
      </c>
      <c r="L12" s="33">
        <f>K12*(O12/1000)</f>
        <v>0.18548676458668795</v>
      </c>
      <c r="M12" s="33">
        <v>0.20569092897294555</v>
      </c>
      <c r="N12" s="33">
        <v>7.9074578826863489</v>
      </c>
      <c r="O12" s="32">
        <f>IF(J12=10, 1417, IF(J12=20, 1417, IF(J12=30, 1417, IF(J12=60, 1341, IF(J12=90, 1391, IF(J12=120, 1400, 0))))))</f>
        <v>1400</v>
      </c>
      <c r="P12" s="32">
        <f>0.3*1000*O12</f>
        <v>420000</v>
      </c>
      <c r="Q12" s="32"/>
      <c r="R12" s="32">
        <f>$P12*N12*(1/1000000)</f>
        <v>3.3211323107282662</v>
      </c>
      <c r="T12" s="32">
        <f>L12*30</f>
        <v>5.5646029376006387</v>
      </c>
    </row>
    <row r="13" spans="1:20" hidden="1" outlineLevel="2" x14ac:dyDescent="0.25">
      <c r="A13" s="3" t="s">
        <v>20</v>
      </c>
      <c r="B13" s="3" t="s">
        <v>21</v>
      </c>
      <c r="C13" s="4">
        <v>2013</v>
      </c>
      <c r="D13" s="34" t="s">
        <v>60</v>
      </c>
      <c r="E13" s="34">
        <v>1</v>
      </c>
      <c r="F13" s="6" t="s">
        <v>24</v>
      </c>
      <c r="G13" s="6">
        <v>4689</v>
      </c>
      <c r="H13" s="11">
        <v>41389</v>
      </c>
      <c r="I13" s="12">
        <v>120</v>
      </c>
      <c r="J13" s="12">
        <v>150</v>
      </c>
      <c r="K13" s="33">
        <v>0.13794203501810104</v>
      </c>
      <c r="L13" s="33">
        <f>K13*(O13/1000)</f>
        <v>0</v>
      </c>
      <c r="M13" s="33">
        <v>0.37571127293136791</v>
      </c>
      <c r="N13" s="33">
        <v>4.2108938771398758</v>
      </c>
      <c r="O13" s="32">
        <f>IF(J13=10, 1417, IF(J13=20, 1417, IF(J13=30, 1417, IF(J13=60, 1341, IF(J13=90, 1391, IF(J13=120, 1400, 0))))))</f>
        <v>0</v>
      </c>
      <c r="P13" s="32">
        <f>0.3*1000*O13</f>
        <v>0</v>
      </c>
      <c r="Q13" s="32"/>
      <c r="R13" s="32">
        <f>$P13*N13*(1/1000000)</f>
        <v>0</v>
      </c>
      <c r="T13" s="32">
        <f>L13*30</f>
        <v>0</v>
      </c>
    </row>
    <row r="14" spans="1:20" hidden="1" outlineLevel="2" x14ac:dyDescent="0.25">
      <c r="A14" s="3" t="s">
        <v>20</v>
      </c>
      <c r="B14" s="3" t="s">
        <v>21</v>
      </c>
      <c r="C14" s="4">
        <v>2013</v>
      </c>
      <c r="D14" s="34" t="s">
        <v>60</v>
      </c>
      <c r="E14" s="34">
        <v>1</v>
      </c>
      <c r="F14" s="6" t="s">
        <v>24</v>
      </c>
      <c r="G14" s="6">
        <v>4690</v>
      </c>
      <c r="H14" s="11">
        <v>41389</v>
      </c>
      <c r="I14" s="12">
        <v>150</v>
      </c>
      <c r="J14" s="12">
        <v>180</v>
      </c>
      <c r="K14" s="33">
        <v>0.14756310998831329</v>
      </c>
      <c r="L14" s="33">
        <f>K14*(O14/1000)</f>
        <v>0</v>
      </c>
      <c r="M14" s="33">
        <v>0.11780491803172354</v>
      </c>
      <c r="N14" s="33">
        <v>16.068787982569823</v>
      </c>
      <c r="O14" s="32">
        <f>IF(J14=10, 1417, IF(J14=20, 1417, IF(J14=30, 1417, IF(J14=60, 1341, IF(J14=90, 1391, IF(J14=120, 1400, 0))))))</f>
        <v>0</v>
      </c>
      <c r="P14" s="32">
        <f>0.3*1000*O14</f>
        <v>0</v>
      </c>
      <c r="Q14" s="32"/>
      <c r="R14" s="32">
        <f>$P14*N14*(1/1000000)</f>
        <v>0</v>
      </c>
      <c r="T14" s="32">
        <f>L14*30</f>
        <v>0</v>
      </c>
    </row>
    <row r="15" spans="1:20" s="32" customFormat="1" outlineLevel="1" collapsed="1" x14ac:dyDescent="0.25">
      <c r="A15" s="33"/>
      <c r="B15" s="33"/>
      <c r="C15" s="34"/>
      <c r="D15" s="34"/>
      <c r="E15" s="34"/>
      <c r="F15" s="55" t="s">
        <v>106</v>
      </c>
      <c r="G15" s="6"/>
      <c r="H15" s="11"/>
      <c r="I15" s="12"/>
      <c r="J15" s="12"/>
      <c r="K15" s="33"/>
      <c r="L15" s="33"/>
      <c r="M15" s="33"/>
      <c r="N15" s="33"/>
      <c r="T15" s="32">
        <f>SUBTOTAL(9,T9:T14)</f>
        <v>20.54527077947597</v>
      </c>
    </row>
    <row r="16" spans="1:20" hidden="1" outlineLevel="2" x14ac:dyDescent="0.25">
      <c r="A16" s="3" t="s">
        <v>20</v>
      </c>
      <c r="B16" s="3" t="s">
        <v>21</v>
      </c>
      <c r="C16" s="4">
        <v>2013</v>
      </c>
      <c r="D16" s="34" t="s">
        <v>68</v>
      </c>
      <c r="E16" s="34">
        <v>1</v>
      </c>
      <c r="F16" s="6" t="s">
        <v>25</v>
      </c>
      <c r="G16" s="6">
        <v>4595</v>
      </c>
      <c r="H16" s="11">
        <v>41389</v>
      </c>
      <c r="I16" s="13">
        <v>0</v>
      </c>
      <c r="J16" s="13">
        <v>30</v>
      </c>
      <c r="K16" s="33">
        <v>0.1645778857276628</v>
      </c>
      <c r="L16" s="33">
        <f>K16*(O16/1000)</f>
        <v>0.2332068640760982</v>
      </c>
      <c r="M16" s="33">
        <v>0.46507457836926408</v>
      </c>
      <c r="N16" s="33">
        <v>2.1874057839158483</v>
      </c>
      <c r="O16" s="32">
        <f>IF(J16=10, 1417, IF(J16=20, 1417, IF(J16=30, 1417, IF(J16=60, 1341, IF(J16=90, 1391, IF(J16=120, 1400, 0))))))</f>
        <v>1417</v>
      </c>
      <c r="P16" s="32">
        <f>0.3*1000*O16</f>
        <v>425100</v>
      </c>
      <c r="Q16" s="32">
        <f>$P16*M16*(1/1000000)</f>
        <v>0.19770320326477417</v>
      </c>
      <c r="R16" s="32">
        <f>$P16*N16*(1/1000000)</f>
        <v>0.92986619874262699</v>
      </c>
      <c r="S16">
        <v>2.4523649200516173</v>
      </c>
      <c r="T16" s="32">
        <f>L16*30</f>
        <v>6.9962059222829458</v>
      </c>
    </row>
    <row r="17" spans="1:20" hidden="1" outlineLevel="2" x14ac:dyDescent="0.25">
      <c r="A17" s="3" t="s">
        <v>20</v>
      </c>
      <c r="B17" s="3" t="s">
        <v>21</v>
      </c>
      <c r="C17" s="4">
        <v>2013</v>
      </c>
      <c r="D17" s="34" t="s">
        <v>68</v>
      </c>
      <c r="E17" s="34">
        <v>1</v>
      </c>
      <c r="F17" s="6" t="s">
        <v>25</v>
      </c>
      <c r="G17" s="6">
        <v>4596</v>
      </c>
      <c r="H17" s="11">
        <v>41389</v>
      </c>
      <c r="I17" s="12">
        <v>30</v>
      </c>
      <c r="J17" s="12">
        <v>60</v>
      </c>
      <c r="K17" s="33">
        <v>0.15330539819119698</v>
      </c>
      <c r="L17" s="33">
        <f>K17*(O17/1000)</f>
        <v>0.20558253897439516</v>
      </c>
      <c r="M17" s="33">
        <v>0.22165588171225692</v>
      </c>
      <c r="N17" s="33">
        <v>0.54050315674800908</v>
      </c>
      <c r="O17" s="32">
        <f>IF(J17=10, 1417, IF(J17=20, 1417, IF(J17=30, 1417, IF(J17=60, 1341, IF(J17=90, 1391, IF(J17=120, 1400, 0))))))</f>
        <v>1341</v>
      </c>
      <c r="P17" s="32">
        <f>0.3*1000*O17</f>
        <v>402300</v>
      </c>
      <c r="Q17" s="32"/>
      <c r="R17" s="32">
        <f>$P17*N17*(1/1000000)</f>
        <v>0.21744441995972405</v>
      </c>
      <c r="T17" s="32">
        <f>L17*30</f>
        <v>6.1674761692318549</v>
      </c>
    </row>
    <row r="18" spans="1:20" hidden="1" outlineLevel="2" x14ac:dyDescent="0.25">
      <c r="A18" s="3" t="s">
        <v>20</v>
      </c>
      <c r="B18" s="3" t="s">
        <v>21</v>
      </c>
      <c r="C18" s="4">
        <v>2013</v>
      </c>
      <c r="D18" s="34" t="s">
        <v>68</v>
      </c>
      <c r="E18" s="34">
        <v>1</v>
      </c>
      <c r="F18" s="6" t="s">
        <v>25</v>
      </c>
      <c r="G18" s="6">
        <v>4597</v>
      </c>
      <c r="H18" s="11">
        <v>41389</v>
      </c>
      <c r="I18" s="12">
        <v>60</v>
      </c>
      <c r="J18" s="12">
        <v>90</v>
      </c>
      <c r="K18" s="33">
        <v>0.13940668282536067</v>
      </c>
      <c r="L18" s="33">
        <f>K18*(O18/1000)</f>
        <v>0.1939146958100767</v>
      </c>
      <c r="M18" s="33">
        <v>0.30298994073172386</v>
      </c>
      <c r="N18" s="33">
        <v>1.0653517270889648</v>
      </c>
      <c r="O18" s="32">
        <f>IF(J18=10, 1417, IF(J18=20, 1417, IF(J18=30, 1417, IF(J18=60, 1341, IF(J18=90, 1391, IF(J18=120, 1400, 0))))))</f>
        <v>1391</v>
      </c>
      <c r="P18" s="32">
        <f>0.3*1000*O18</f>
        <v>417300</v>
      </c>
      <c r="Q18" s="32"/>
      <c r="R18" s="32">
        <f>$P18*N18*(1/1000000)</f>
        <v>0.444571275714225</v>
      </c>
      <c r="T18" s="32">
        <f>L18*30</f>
        <v>5.8174408743023012</v>
      </c>
    </row>
    <row r="19" spans="1:20" hidden="1" outlineLevel="2" x14ac:dyDescent="0.25">
      <c r="A19" s="3" t="s">
        <v>20</v>
      </c>
      <c r="B19" s="3" t="s">
        <v>21</v>
      </c>
      <c r="C19" s="4">
        <v>2013</v>
      </c>
      <c r="D19" s="34" t="s">
        <v>68</v>
      </c>
      <c r="E19" s="34">
        <v>1</v>
      </c>
      <c r="F19" s="6" t="s">
        <v>25</v>
      </c>
      <c r="G19" s="6">
        <v>4598</v>
      </c>
      <c r="H19" s="11">
        <v>41389</v>
      </c>
      <c r="I19" s="12">
        <v>90</v>
      </c>
      <c r="J19" s="12">
        <v>120</v>
      </c>
      <c r="K19" s="33">
        <v>0.12473280652223677</v>
      </c>
      <c r="L19" s="33">
        <f>K19*(O19/1000)</f>
        <v>0.17462592913113148</v>
      </c>
      <c r="M19" s="33">
        <v>0.54365650354123263</v>
      </c>
      <c r="N19" s="33">
        <v>1.5780471961196838</v>
      </c>
      <c r="O19" s="32">
        <f>IF(J19=10, 1417, IF(J19=20, 1417, IF(J19=30, 1417, IF(J19=60, 1341, IF(J19=90, 1391, IF(J19=120, 1400, 0))))))</f>
        <v>1400</v>
      </c>
      <c r="P19" s="32">
        <f>0.3*1000*O19</f>
        <v>420000</v>
      </c>
      <c r="Q19" s="32"/>
      <c r="R19" s="32">
        <f>$P19*N19*(1/1000000)</f>
        <v>0.66277982237026722</v>
      </c>
      <c r="T19" s="32">
        <f>L19*30</f>
        <v>5.2387778739339446</v>
      </c>
    </row>
    <row r="20" spans="1:20" hidden="1" outlineLevel="2" x14ac:dyDescent="0.25">
      <c r="A20" s="3" t="s">
        <v>20</v>
      </c>
      <c r="B20" s="3" t="s">
        <v>21</v>
      </c>
      <c r="C20" s="4">
        <v>2013</v>
      </c>
      <c r="D20" s="4" t="s">
        <v>68</v>
      </c>
      <c r="E20" s="4">
        <v>1</v>
      </c>
      <c r="F20" s="6" t="s">
        <v>25</v>
      </c>
      <c r="G20" s="6">
        <v>4599</v>
      </c>
      <c r="H20" s="11">
        <v>41389</v>
      </c>
      <c r="I20" s="12">
        <v>120</v>
      </c>
      <c r="J20" s="12">
        <v>150</v>
      </c>
      <c r="K20" s="33">
        <v>0.11770555650469208</v>
      </c>
      <c r="L20" s="33">
        <f>K20*(O20/1000)</f>
        <v>0</v>
      </c>
      <c r="M20" s="33">
        <v>0.26738947434869093</v>
      </c>
      <c r="N20" s="33">
        <v>5.0613007644573642</v>
      </c>
      <c r="O20" s="32">
        <f>IF(J20=10, 1417, IF(J20=20, 1417, IF(J20=30, 1417, IF(J20=60, 1341, IF(J20=90, 1391, IF(J20=120, 1400, 0))))))</f>
        <v>0</v>
      </c>
      <c r="P20" s="32">
        <f>0.3*1000*O20</f>
        <v>0</v>
      </c>
      <c r="Q20" s="32"/>
      <c r="R20" s="32">
        <f>$P20*N20*(1/1000000)</f>
        <v>0</v>
      </c>
      <c r="T20" s="32">
        <f>L20*30</f>
        <v>0</v>
      </c>
    </row>
    <row r="21" spans="1:20" hidden="1" outlineLevel="2" x14ac:dyDescent="0.25">
      <c r="A21" s="3" t="s">
        <v>20</v>
      </c>
      <c r="B21" s="3" t="s">
        <v>21</v>
      </c>
      <c r="C21" s="4">
        <v>2013</v>
      </c>
      <c r="D21" s="34" t="s">
        <v>68</v>
      </c>
      <c r="E21" s="34">
        <v>1</v>
      </c>
      <c r="F21" s="6" t="s">
        <v>25</v>
      </c>
      <c r="G21" s="6">
        <v>4600</v>
      </c>
      <c r="H21" s="11">
        <v>41389</v>
      </c>
      <c r="I21" s="12">
        <v>150</v>
      </c>
      <c r="J21" s="12">
        <v>180</v>
      </c>
      <c r="K21" s="33">
        <v>0.1216674493769288</v>
      </c>
      <c r="L21" s="33">
        <f>K21*(O21/1000)</f>
        <v>0</v>
      </c>
      <c r="M21" s="33">
        <v>0.30689803659397108</v>
      </c>
      <c r="N21" s="33">
        <v>7.2888283691068132</v>
      </c>
      <c r="O21" s="32">
        <f>IF(J21=10, 1417, IF(J21=20, 1417, IF(J21=30, 1417, IF(J21=60, 1341, IF(J21=90, 1391, IF(J21=120, 1400, 0))))))</f>
        <v>0</v>
      </c>
      <c r="P21" s="32">
        <f>0.3*1000*O21</f>
        <v>0</v>
      </c>
      <c r="Q21" s="32"/>
      <c r="R21" s="32">
        <f>$P21*N21*(1/1000000)</f>
        <v>0</v>
      </c>
      <c r="T21" s="32">
        <f>L21*30</f>
        <v>0</v>
      </c>
    </row>
    <row r="22" spans="1:20" s="32" customFormat="1" outlineLevel="1" collapsed="1" x14ac:dyDescent="0.25">
      <c r="A22" s="33"/>
      <c r="B22" s="33"/>
      <c r="C22" s="34"/>
      <c r="D22" s="34"/>
      <c r="E22" s="34"/>
      <c r="F22" s="55" t="s">
        <v>107</v>
      </c>
      <c r="G22" s="6"/>
      <c r="H22" s="11"/>
      <c r="I22" s="12"/>
      <c r="J22" s="12"/>
      <c r="K22" s="33"/>
      <c r="L22" s="33"/>
      <c r="M22" s="33"/>
      <c r="N22" s="33"/>
      <c r="T22" s="32">
        <f>SUBTOTAL(9,T16:T21)</f>
        <v>24.219900839751045</v>
      </c>
    </row>
    <row r="23" spans="1:20" hidden="1" outlineLevel="2" x14ac:dyDescent="0.25">
      <c r="A23" s="3" t="s">
        <v>20</v>
      </c>
      <c r="B23" s="3" t="s">
        <v>21</v>
      </c>
      <c r="C23" s="4">
        <v>2013</v>
      </c>
      <c r="D23" s="34" t="s">
        <v>61</v>
      </c>
      <c r="E23" s="4">
        <v>1</v>
      </c>
      <c r="F23" s="6" t="s">
        <v>26</v>
      </c>
      <c r="G23" s="6">
        <v>4691</v>
      </c>
      <c r="H23" s="11">
        <v>41389</v>
      </c>
      <c r="I23" s="13">
        <v>0</v>
      </c>
      <c r="J23" s="13">
        <v>30</v>
      </c>
      <c r="K23" s="33">
        <v>0.12451271056848297</v>
      </c>
      <c r="L23" s="33">
        <f>K23*(O23/1000)</f>
        <v>0.17643451087554038</v>
      </c>
      <c r="M23" s="33">
        <v>0.94756652057362067</v>
      </c>
      <c r="N23" s="33">
        <v>3.8191259763221059</v>
      </c>
      <c r="O23" s="32">
        <f>IF(J23=10, 1417, IF(J23=20, 1417, IF(J23=30, 1417, IF(J23=60, 1341, IF(J23=90, 1391, IF(J23=120, 1400, 0))))))</f>
        <v>1417</v>
      </c>
      <c r="P23" s="32">
        <f>0.3*1000*O23</f>
        <v>425100</v>
      </c>
      <c r="Q23" s="32">
        <f>$P23*M23*(1/1000000)</f>
        <v>0.40281052789584615</v>
      </c>
      <c r="R23" s="32">
        <f>$P23*N23*(1/1000000)</f>
        <v>1.6235104525345272</v>
      </c>
      <c r="S23">
        <v>13.704515278541713</v>
      </c>
      <c r="T23" s="32">
        <f>L23*30</f>
        <v>5.2930353262662111</v>
      </c>
    </row>
    <row r="24" spans="1:20" hidden="1" outlineLevel="2" x14ac:dyDescent="0.25">
      <c r="A24" s="3" t="s">
        <v>20</v>
      </c>
      <c r="B24" s="3" t="s">
        <v>21</v>
      </c>
      <c r="C24" s="4">
        <v>2013</v>
      </c>
      <c r="D24" s="34" t="s">
        <v>61</v>
      </c>
      <c r="E24" s="34">
        <v>1</v>
      </c>
      <c r="F24" s="6" t="s">
        <v>26</v>
      </c>
      <c r="G24" s="6">
        <v>4692</v>
      </c>
      <c r="H24" s="11">
        <v>41389</v>
      </c>
      <c r="I24" s="12">
        <v>30</v>
      </c>
      <c r="J24" s="12">
        <v>60</v>
      </c>
      <c r="K24" s="33">
        <v>0.12735084464883523</v>
      </c>
      <c r="L24" s="33">
        <f>K24*(O24/1000)</f>
        <v>0.17077748267408804</v>
      </c>
      <c r="M24" s="33">
        <v>0.33290057611730978</v>
      </c>
      <c r="N24" s="33">
        <v>3.4206740357561243</v>
      </c>
      <c r="O24" s="32">
        <f>IF(J24=10, 1417, IF(J24=20, 1417, IF(J24=30, 1417, IF(J24=60, 1341, IF(J24=90, 1391, IF(J24=120, 1400, 0))))))</f>
        <v>1341</v>
      </c>
      <c r="P24" s="32">
        <f>0.3*1000*O24</f>
        <v>402300</v>
      </c>
      <c r="Q24" s="32"/>
      <c r="R24" s="32">
        <f>$P24*N24*(1/1000000)</f>
        <v>1.3761371645846887</v>
      </c>
      <c r="T24" s="32">
        <f>L24*30</f>
        <v>5.1233244802226414</v>
      </c>
    </row>
    <row r="25" spans="1:20" hidden="1" outlineLevel="2" x14ac:dyDescent="0.25">
      <c r="A25" s="3" t="s">
        <v>20</v>
      </c>
      <c r="B25" s="3" t="s">
        <v>21</v>
      </c>
      <c r="C25" s="4">
        <v>2013</v>
      </c>
      <c r="D25" s="34" t="s">
        <v>61</v>
      </c>
      <c r="E25" s="4">
        <v>1</v>
      </c>
      <c r="F25" s="6" t="s">
        <v>26</v>
      </c>
      <c r="G25" s="6">
        <v>4693</v>
      </c>
      <c r="H25" s="11">
        <v>41389</v>
      </c>
      <c r="I25" s="12">
        <v>60</v>
      </c>
      <c r="J25" s="12">
        <v>90</v>
      </c>
      <c r="K25" s="33">
        <v>0.12793761413143684</v>
      </c>
      <c r="L25" s="33">
        <f>K25*(O25/1000)</f>
        <v>0.17796122125682864</v>
      </c>
      <c r="M25" s="33">
        <v>0.5262168663583543</v>
      </c>
      <c r="N25" s="33">
        <v>15.014077563068637</v>
      </c>
      <c r="O25" s="32">
        <f>IF(J25=10, 1417, IF(J25=20, 1417, IF(J25=30, 1417, IF(J25=60, 1341, IF(J25=90, 1391, IF(J25=120, 1400, 0))))))</f>
        <v>1391</v>
      </c>
      <c r="P25" s="32">
        <f>0.3*1000*O25</f>
        <v>417300</v>
      </c>
      <c r="Q25" s="32"/>
      <c r="R25" s="32">
        <f>$P25*N25*(1/1000000)</f>
        <v>6.2653745670685419</v>
      </c>
      <c r="T25" s="32">
        <f>L25*30</f>
        <v>5.3388366377048593</v>
      </c>
    </row>
    <row r="26" spans="1:20" hidden="1" outlineLevel="2" x14ac:dyDescent="0.25">
      <c r="A26" s="3" t="s">
        <v>20</v>
      </c>
      <c r="B26" s="3" t="s">
        <v>21</v>
      </c>
      <c r="C26" s="4">
        <v>2013</v>
      </c>
      <c r="D26" s="34" t="s">
        <v>61</v>
      </c>
      <c r="E26" s="34">
        <v>1</v>
      </c>
      <c r="F26" s="6" t="s">
        <v>26</v>
      </c>
      <c r="G26" s="6">
        <v>4694</v>
      </c>
      <c r="H26" s="11">
        <v>41389</v>
      </c>
      <c r="I26" s="12">
        <v>90</v>
      </c>
      <c r="J26" s="12">
        <v>120</v>
      </c>
      <c r="K26" s="33">
        <v>0.12833350310495034</v>
      </c>
      <c r="L26" s="33">
        <f>K26*(O26/1000)</f>
        <v>0.17966690434693047</v>
      </c>
      <c r="M26" s="33">
        <v>0.64718289531632744</v>
      </c>
      <c r="N26" s="33">
        <v>9.6111489677573996</v>
      </c>
      <c r="O26" s="32">
        <f>IF(J26=10, 1417, IF(J26=20, 1417, IF(J26=30, 1417, IF(J26=60, 1341, IF(J26=90, 1391, IF(J26=120, 1400, 0))))))</f>
        <v>1400</v>
      </c>
      <c r="P26" s="32">
        <f>0.3*1000*O26</f>
        <v>420000</v>
      </c>
      <c r="Q26" s="32"/>
      <c r="R26" s="32">
        <f>$P26*N26*(1/1000000)</f>
        <v>4.0366825664581079</v>
      </c>
      <c r="T26" s="32">
        <f>L26*30</f>
        <v>5.3900071304079145</v>
      </c>
    </row>
    <row r="27" spans="1:20" hidden="1" outlineLevel="2" x14ac:dyDescent="0.25">
      <c r="A27" s="3" t="s">
        <v>20</v>
      </c>
      <c r="B27" s="3" t="s">
        <v>21</v>
      </c>
      <c r="C27" s="4">
        <v>2013</v>
      </c>
      <c r="D27" s="34" t="s">
        <v>61</v>
      </c>
      <c r="E27" s="4">
        <v>1</v>
      </c>
      <c r="F27" s="6" t="s">
        <v>26</v>
      </c>
      <c r="G27" s="6">
        <v>4695</v>
      </c>
      <c r="H27" s="11">
        <v>41389</v>
      </c>
      <c r="I27" s="12">
        <v>120</v>
      </c>
      <c r="J27" s="12">
        <v>150</v>
      </c>
      <c r="K27" s="33">
        <v>0.12582981538693469</v>
      </c>
      <c r="L27" s="33">
        <f>K27*(O27/1000)</f>
        <v>0</v>
      </c>
      <c r="M27" s="33">
        <v>0.69843417002737862</v>
      </c>
      <c r="N27" s="33">
        <v>9.1518960210484082</v>
      </c>
      <c r="O27" s="32">
        <f>IF(J27=10, 1417, IF(J27=20, 1417, IF(J27=30, 1417, IF(J27=60, 1341, IF(J27=90, 1391, IF(J27=120, 1400, 0))))))</f>
        <v>0</v>
      </c>
      <c r="P27" s="32">
        <f>0.3*1000*O27</f>
        <v>0</v>
      </c>
      <c r="Q27" s="32"/>
      <c r="R27" s="32">
        <f>$P27*N27*(1/1000000)</f>
        <v>0</v>
      </c>
      <c r="T27" s="32">
        <f>L27*30</f>
        <v>0</v>
      </c>
    </row>
    <row r="28" spans="1:20" hidden="1" outlineLevel="2" x14ac:dyDescent="0.25">
      <c r="A28" s="3" t="s">
        <v>20</v>
      </c>
      <c r="B28" s="3" t="s">
        <v>21</v>
      </c>
      <c r="C28" s="4">
        <v>2013</v>
      </c>
      <c r="D28" s="34" t="s">
        <v>61</v>
      </c>
      <c r="E28" s="34">
        <v>1</v>
      </c>
      <c r="F28" s="6" t="s">
        <v>26</v>
      </c>
      <c r="G28" s="6">
        <v>4696</v>
      </c>
      <c r="H28" s="11">
        <v>41389</v>
      </c>
      <c r="I28" s="12">
        <v>150</v>
      </c>
      <c r="J28" s="12">
        <v>180</v>
      </c>
      <c r="K28" s="33">
        <v>0.13671548018551782</v>
      </c>
      <c r="L28" s="33">
        <f>K28*(O28/1000)</f>
        <v>0</v>
      </c>
      <c r="M28" s="33">
        <v>0.12621147650682535</v>
      </c>
      <c r="N28" s="33">
        <v>3.7327409654142172</v>
      </c>
      <c r="O28" s="32">
        <f>IF(J28=10, 1417, IF(J28=20, 1417, IF(J28=30, 1417, IF(J28=60, 1341, IF(J28=90, 1391, IF(J28=120, 1400, 0))))))</f>
        <v>0</v>
      </c>
      <c r="P28" s="32">
        <f>0.3*1000*O28</f>
        <v>0</v>
      </c>
      <c r="Q28" s="32"/>
      <c r="R28" s="32">
        <f>$P28*N28*(1/1000000)</f>
        <v>0</v>
      </c>
      <c r="T28" s="32">
        <f>L28*30</f>
        <v>0</v>
      </c>
    </row>
    <row r="29" spans="1:20" s="32" customFormat="1" outlineLevel="1" collapsed="1" x14ac:dyDescent="0.25">
      <c r="A29" s="33"/>
      <c r="B29" s="33"/>
      <c r="C29" s="34"/>
      <c r="D29" s="34"/>
      <c r="E29" s="34"/>
      <c r="F29" s="55" t="s">
        <v>108</v>
      </c>
      <c r="G29" s="6"/>
      <c r="H29" s="11"/>
      <c r="I29" s="12"/>
      <c r="J29" s="12"/>
      <c r="K29" s="33"/>
      <c r="L29" s="33"/>
      <c r="M29" s="33"/>
      <c r="N29" s="33"/>
      <c r="T29" s="32">
        <f>SUBTOTAL(9,T23:T28)</f>
        <v>21.145203574601624</v>
      </c>
    </row>
    <row r="30" spans="1:20" hidden="1" outlineLevel="2" x14ac:dyDescent="0.25">
      <c r="A30" s="3" t="s">
        <v>20</v>
      </c>
      <c r="B30" s="3" t="s">
        <v>21</v>
      </c>
      <c r="C30" s="4">
        <v>2013</v>
      </c>
      <c r="D30" s="34" t="s">
        <v>69</v>
      </c>
      <c r="E30" s="34">
        <v>1</v>
      </c>
      <c r="F30" s="6" t="s">
        <v>27</v>
      </c>
      <c r="G30" s="6">
        <v>4601</v>
      </c>
      <c r="H30" s="11">
        <v>41389</v>
      </c>
      <c r="I30" s="13">
        <v>0</v>
      </c>
      <c r="J30" s="13">
        <v>30</v>
      </c>
      <c r="K30" s="33">
        <v>0.15802241263514899</v>
      </c>
      <c r="L30" s="33">
        <f>K30*(O30/1000)</f>
        <v>0.22391775870400613</v>
      </c>
      <c r="M30" s="33">
        <v>0.27157981102451412</v>
      </c>
      <c r="N30" s="33">
        <v>2.4118280465296298</v>
      </c>
      <c r="O30" s="32">
        <f>IF(J30=10, 1417, IF(J30=20, 1417, IF(J30=30, 1417, IF(J30=60, 1341, IF(J30=90, 1391, IF(J30=120, 1400, 0))))))</f>
        <v>1417</v>
      </c>
      <c r="P30" s="32">
        <f>0.3*1000*O30</f>
        <v>425100</v>
      </c>
      <c r="Q30" s="32">
        <f>$P30*M30*(1/1000000)</f>
        <v>0.11544857766652095</v>
      </c>
      <c r="R30" s="32">
        <f>$P30*N30*(1/1000000)</f>
        <v>1.0252681025797454</v>
      </c>
      <c r="S30">
        <v>3.6364662441708675</v>
      </c>
      <c r="T30" s="32">
        <f>L30*30</f>
        <v>6.717532761120184</v>
      </c>
    </row>
    <row r="31" spans="1:20" hidden="1" outlineLevel="2" x14ac:dyDescent="0.25">
      <c r="A31" s="3" t="s">
        <v>20</v>
      </c>
      <c r="B31" s="3" t="s">
        <v>21</v>
      </c>
      <c r="C31" s="4">
        <v>2013</v>
      </c>
      <c r="D31" s="34" t="s">
        <v>69</v>
      </c>
      <c r="E31" s="34">
        <v>1</v>
      </c>
      <c r="F31" s="6" t="s">
        <v>27</v>
      </c>
      <c r="G31" s="6">
        <v>4602</v>
      </c>
      <c r="H31" s="11">
        <v>41389</v>
      </c>
      <c r="I31" s="12">
        <v>30</v>
      </c>
      <c r="J31" s="12">
        <v>60</v>
      </c>
      <c r="K31" s="33">
        <v>0.1501576277583675</v>
      </c>
      <c r="L31" s="33">
        <f>K31*(O31/1000)</f>
        <v>0.20136137882397082</v>
      </c>
      <c r="M31" s="33">
        <v>0.88470411273853022</v>
      </c>
      <c r="N31" s="33">
        <v>1.6310187553280169</v>
      </c>
      <c r="O31" s="32">
        <f>IF(J31=10, 1417, IF(J31=20, 1417, IF(J31=30, 1417, IF(J31=60, 1341, IF(J31=90, 1391, IF(J31=120, 1400, 0))))))</f>
        <v>1341</v>
      </c>
      <c r="P31" s="32">
        <f>0.3*1000*O31</f>
        <v>402300</v>
      </c>
      <c r="Q31" s="32"/>
      <c r="R31" s="32">
        <f>$P31*N31*(1/1000000)</f>
        <v>0.65615884526846113</v>
      </c>
      <c r="T31" s="32">
        <f>L31*30</f>
        <v>6.0408413647191246</v>
      </c>
    </row>
    <row r="32" spans="1:20" hidden="1" outlineLevel="2" x14ac:dyDescent="0.25">
      <c r="A32" s="3" t="s">
        <v>20</v>
      </c>
      <c r="B32" s="3" t="s">
        <v>21</v>
      </c>
      <c r="C32" s="4">
        <v>2013</v>
      </c>
      <c r="D32" s="34" t="s">
        <v>69</v>
      </c>
      <c r="E32" s="34">
        <v>1</v>
      </c>
      <c r="F32" s="6" t="s">
        <v>27</v>
      </c>
      <c r="G32" s="6">
        <v>4603</v>
      </c>
      <c r="H32" s="11">
        <v>41389</v>
      </c>
      <c r="I32" s="12">
        <v>60</v>
      </c>
      <c r="J32" s="12">
        <v>90</v>
      </c>
      <c r="K32" s="33">
        <v>0.13561943999023141</v>
      </c>
      <c r="L32" s="33">
        <f>K32*(O32/1000)</f>
        <v>0.18864664102641188</v>
      </c>
      <c r="M32" s="33">
        <v>0.31151149482343654</v>
      </c>
      <c r="N32" s="33">
        <v>1.7814563610215275</v>
      </c>
      <c r="O32" s="32">
        <f>IF(J32=10, 1417, IF(J32=20, 1417, IF(J32=30, 1417, IF(J32=60, 1341, IF(J32=90, 1391, IF(J32=120, 1400, 0))))))</f>
        <v>1391</v>
      </c>
      <c r="P32" s="32">
        <f>0.3*1000*O32</f>
        <v>417300</v>
      </c>
      <c r="Q32" s="32"/>
      <c r="R32" s="32">
        <f>$P32*N32*(1/1000000)</f>
        <v>0.74340173945428334</v>
      </c>
      <c r="T32" s="32">
        <f>L32*30</f>
        <v>5.6593992307923564</v>
      </c>
    </row>
    <row r="33" spans="1:20" hidden="1" outlineLevel="2" x14ac:dyDescent="0.25">
      <c r="A33" s="3" t="s">
        <v>20</v>
      </c>
      <c r="B33" s="3" t="s">
        <v>21</v>
      </c>
      <c r="C33" s="4">
        <v>2013</v>
      </c>
      <c r="D33" s="34" t="s">
        <v>69</v>
      </c>
      <c r="E33" s="34">
        <v>1</v>
      </c>
      <c r="F33" s="6" t="s">
        <v>27</v>
      </c>
      <c r="G33" s="6">
        <v>4604</v>
      </c>
      <c r="H33" s="11">
        <v>41389</v>
      </c>
      <c r="I33" s="12">
        <v>90</v>
      </c>
      <c r="J33" s="12">
        <v>120</v>
      </c>
      <c r="K33" s="33">
        <v>0.12044051849816659</v>
      </c>
      <c r="L33" s="33">
        <f>K33*(O33/1000)</f>
        <v>0.16861672589743321</v>
      </c>
      <c r="M33" s="33">
        <v>0.27296973269771008</v>
      </c>
      <c r="N33" s="33">
        <v>2.6099737600044208</v>
      </c>
      <c r="O33" s="32">
        <f>IF(J33=10, 1417, IF(J33=20, 1417, IF(J33=30, 1417, IF(J33=60, 1341, IF(J33=90, 1391, IF(J33=120, 1400, 0))))))</f>
        <v>1400</v>
      </c>
      <c r="P33" s="32">
        <f>0.3*1000*O33</f>
        <v>420000</v>
      </c>
      <c r="Q33" s="32"/>
      <c r="R33" s="32">
        <f>$P33*N33*(1/1000000)</f>
        <v>1.0961889792018567</v>
      </c>
      <c r="T33" s="32">
        <f>L33*30</f>
        <v>5.0585017769229959</v>
      </c>
    </row>
    <row r="34" spans="1:20" hidden="1" outlineLevel="2" x14ac:dyDescent="0.25">
      <c r="A34" s="3" t="s">
        <v>20</v>
      </c>
      <c r="B34" s="3" t="s">
        <v>21</v>
      </c>
      <c r="C34" s="4">
        <v>2013</v>
      </c>
      <c r="D34" s="34" t="s">
        <v>69</v>
      </c>
      <c r="E34" s="34">
        <v>1</v>
      </c>
      <c r="F34" s="6" t="s">
        <v>27</v>
      </c>
      <c r="G34" s="6">
        <v>4605</v>
      </c>
      <c r="H34" s="11">
        <v>41389</v>
      </c>
      <c r="I34" s="12">
        <v>120</v>
      </c>
      <c r="J34" s="12">
        <v>150</v>
      </c>
      <c r="K34" s="33">
        <v>0.10991679808386957</v>
      </c>
      <c r="L34" s="33">
        <f>K34*(O34/1000)</f>
        <v>0</v>
      </c>
      <c r="M34" s="33">
        <v>0.3030124878997329</v>
      </c>
      <c r="N34" s="33">
        <v>2.0974145646809634</v>
      </c>
      <c r="O34" s="32">
        <f>IF(J34=10, 1417, IF(J34=20, 1417, IF(J34=30, 1417, IF(J34=60, 1341, IF(J34=90, 1391, IF(J34=120, 1400, 0))))))</f>
        <v>0</v>
      </c>
      <c r="P34" s="32">
        <f>0.3*1000*O34</f>
        <v>0</v>
      </c>
      <c r="Q34" s="32"/>
      <c r="R34" s="32">
        <f>$P34*N34*(1/1000000)</f>
        <v>0</v>
      </c>
      <c r="T34" s="32">
        <f>L34*30</f>
        <v>0</v>
      </c>
    </row>
    <row r="35" spans="1:20" hidden="1" outlineLevel="2" x14ac:dyDescent="0.25">
      <c r="A35" s="3" t="s">
        <v>20</v>
      </c>
      <c r="B35" s="3" t="s">
        <v>21</v>
      </c>
      <c r="C35" s="4">
        <v>2013</v>
      </c>
      <c r="D35" s="34" t="s">
        <v>69</v>
      </c>
      <c r="E35" s="34">
        <v>1</v>
      </c>
      <c r="F35" s="6" t="s">
        <v>27</v>
      </c>
      <c r="G35" s="6">
        <v>4606</v>
      </c>
      <c r="H35" s="11">
        <v>41389</v>
      </c>
      <c r="I35" s="12">
        <v>150</v>
      </c>
      <c r="J35" s="12">
        <v>180</v>
      </c>
      <c r="K35" s="33">
        <v>0.11625003281809559</v>
      </c>
      <c r="L35" s="33">
        <f>K35*(O35/1000)</f>
        <v>0</v>
      </c>
      <c r="M35" s="33">
        <v>7.5323211012383887E-2</v>
      </c>
      <c r="N35" s="33">
        <v>9.0578544888309711</v>
      </c>
      <c r="O35" s="32">
        <f>IF(J35=10, 1417, IF(J35=20, 1417, IF(J35=30, 1417, IF(J35=60, 1341, IF(J35=90, 1391, IF(J35=120, 1400, 0))))))</f>
        <v>0</v>
      </c>
      <c r="P35" s="32">
        <f>0.3*1000*O35</f>
        <v>0</v>
      </c>
      <c r="Q35" s="32"/>
      <c r="R35" s="32">
        <f>$P35*N35*(1/1000000)</f>
        <v>0</v>
      </c>
      <c r="T35" s="32">
        <f>L35*30</f>
        <v>0</v>
      </c>
    </row>
    <row r="36" spans="1:20" s="32" customFormat="1" outlineLevel="1" collapsed="1" x14ac:dyDescent="0.25">
      <c r="A36" s="33"/>
      <c r="B36" s="33"/>
      <c r="C36" s="34"/>
      <c r="D36" s="34"/>
      <c r="E36" s="34"/>
      <c r="F36" s="55" t="s">
        <v>109</v>
      </c>
      <c r="G36" s="9"/>
      <c r="H36" s="11"/>
      <c r="I36" s="12"/>
      <c r="J36" s="12"/>
      <c r="K36" s="35"/>
      <c r="L36" s="33"/>
      <c r="M36" s="35"/>
      <c r="N36" s="35"/>
      <c r="T36" s="32">
        <f>SUBTOTAL(9,T30:T35)</f>
        <v>23.476275133554658</v>
      </c>
    </row>
    <row r="37" spans="1:20" hidden="1" outlineLevel="2" x14ac:dyDescent="0.25">
      <c r="A37" s="3" t="s">
        <v>20</v>
      </c>
      <c r="B37" s="3" t="s">
        <v>21</v>
      </c>
      <c r="C37" s="4">
        <v>2013</v>
      </c>
      <c r="D37" s="34" t="s">
        <v>62</v>
      </c>
      <c r="E37" s="34">
        <v>1</v>
      </c>
      <c r="F37" s="6" t="s">
        <v>28</v>
      </c>
      <c r="G37" s="9">
        <v>4697</v>
      </c>
      <c r="H37" s="11">
        <v>41389</v>
      </c>
      <c r="I37" s="13">
        <v>0</v>
      </c>
      <c r="J37" s="13">
        <v>30</v>
      </c>
      <c r="K37" s="35">
        <v>0.10131525407021272</v>
      </c>
      <c r="L37" s="33">
        <f>K37*(O37/1000)</f>
        <v>0.14356371501749143</v>
      </c>
      <c r="M37" s="35">
        <v>0.87705408797417039</v>
      </c>
      <c r="N37" s="35">
        <v>1.3085459387422116</v>
      </c>
      <c r="O37" s="32">
        <f>IF(J37=10, 1417, IF(J37=20, 1417, IF(J37=30, 1417, IF(J37=60, 1341, IF(J37=90, 1391, IF(J37=120, 1400, 0))))))</f>
        <v>1417</v>
      </c>
      <c r="P37" s="32">
        <f>0.3*1000*O37</f>
        <v>425100</v>
      </c>
      <c r="Q37" s="32">
        <f>$P37*M37*(1/1000000)</f>
        <v>0.37283569279781981</v>
      </c>
      <c r="R37" s="32">
        <f>$P37*N37*(1/1000000)</f>
        <v>0.55626287855931411</v>
      </c>
      <c r="S37">
        <v>2.3366716681584645</v>
      </c>
      <c r="T37" s="32">
        <f>L37*30</f>
        <v>4.3069114505247432</v>
      </c>
    </row>
    <row r="38" spans="1:20" hidden="1" outlineLevel="2" x14ac:dyDescent="0.25">
      <c r="A38" s="3" t="s">
        <v>20</v>
      </c>
      <c r="B38" s="3" t="s">
        <v>21</v>
      </c>
      <c r="C38" s="4">
        <v>2013</v>
      </c>
      <c r="D38" s="34" t="s">
        <v>62</v>
      </c>
      <c r="E38" s="34">
        <v>1</v>
      </c>
      <c r="F38" s="6" t="s">
        <v>28</v>
      </c>
      <c r="G38" s="9">
        <v>4698</v>
      </c>
      <c r="H38" s="11">
        <v>41389</v>
      </c>
      <c r="I38" s="12">
        <v>30</v>
      </c>
      <c r="J38" s="12">
        <v>60</v>
      </c>
      <c r="K38" s="32">
        <v>0.12546300319602141</v>
      </c>
      <c r="L38" s="33">
        <f>K38*(O38/1000)</f>
        <v>0.1682458872858647</v>
      </c>
      <c r="M38" s="32">
        <v>0.53926792451609773</v>
      </c>
      <c r="N38" s="32">
        <v>0.61630619944696874</v>
      </c>
      <c r="O38" s="32">
        <f>IF(J38=10, 1417, IF(J38=20, 1417, IF(J38=30, 1417, IF(J38=60, 1341, IF(J38=90, 1391, IF(J38=120, 1400, 0))))))</f>
        <v>1341</v>
      </c>
      <c r="P38" s="32">
        <f>0.3*1000*O38</f>
        <v>402300</v>
      </c>
      <c r="Q38" s="32"/>
      <c r="R38" s="32">
        <f>$P38*N38*(1/1000000)</f>
        <v>0.24793998403751552</v>
      </c>
      <c r="T38" s="32">
        <f>L38*30</f>
        <v>5.0473766185759414</v>
      </c>
    </row>
    <row r="39" spans="1:20" hidden="1" outlineLevel="2" x14ac:dyDescent="0.25">
      <c r="A39" s="3" t="s">
        <v>20</v>
      </c>
      <c r="B39" s="3" t="s">
        <v>21</v>
      </c>
      <c r="C39" s="4">
        <v>2013</v>
      </c>
      <c r="D39" s="4" t="s">
        <v>62</v>
      </c>
      <c r="E39" s="4">
        <v>1</v>
      </c>
      <c r="F39" s="6" t="s">
        <v>28</v>
      </c>
      <c r="G39" s="9">
        <v>4699</v>
      </c>
      <c r="H39" s="11">
        <v>41389</v>
      </c>
      <c r="I39" s="12">
        <v>60</v>
      </c>
      <c r="J39" s="12">
        <v>90</v>
      </c>
      <c r="K39" s="32">
        <v>0.12974621340373416</v>
      </c>
      <c r="L39" s="33">
        <f>K39*(O39/1000)</f>
        <v>0.18047698284459421</v>
      </c>
      <c r="M39" s="32">
        <v>0.49337625446376787</v>
      </c>
      <c r="N39" s="32">
        <v>1.1076780614921848</v>
      </c>
      <c r="O39" s="32">
        <f>IF(J39=10, 1417, IF(J39=20, 1417, IF(J39=30, 1417, IF(J39=60, 1341, IF(J39=90, 1391, IF(J39=120, 1400, 0))))))</f>
        <v>1391</v>
      </c>
      <c r="P39" s="32">
        <f>0.3*1000*O39</f>
        <v>417300</v>
      </c>
      <c r="Q39" s="32"/>
      <c r="R39" s="32">
        <f>$P39*N39*(1/1000000)</f>
        <v>0.46223405506068871</v>
      </c>
      <c r="T39" s="32">
        <f>L39*30</f>
        <v>5.4143094853378262</v>
      </c>
    </row>
    <row r="40" spans="1:20" hidden="1" outlineLevel="2" x14ac:dyDescent="0.25">
      <c r="A40" s="3" t="s">
        <v>20</v>
      </c>
      <c r="B40" s="3" t="s">
        <v>21</v>
      </c>
      <c r="C40" s="4">
        <v>2013</v>
      </c>
      <c r="D40" s="4" t="s">
        <v>62</v>
      </c>
      <c r="E40" s="4">
        <v>1</v>
      </c>
      <c r="F40" s="6" t="s">
        <v>28</v>
      </c>
      <c r="G40" s="9">
        <v>4700</v>
      </c>
      <c r="H40" s="11">
        <v>41389</v>
      </c>
      <c r="I40" s="12">
        <v>90</v>
      </c>
      <c r="J40" s="12">
        <v>120</v>
      </c>
      <c r="K40" s="32">
        <v>0.13878972309992749</v>
      </c>
      <c r="L40" s="33">
        <f>K40*(O40/1000)</f>
        <v>0.19430561233989846</v>
      </c>
      <c r="M40" s="32">
        <v>0.55186340000317446</v>
      </c>
      <c r="N40" s="32">
        <v>1.6604739469122061</v>
      </c>
      <c r="O40" s="32">
        <f>IF(J40=10, 1417, IF(J40=20, 1417, IF(J40=30, 1417, IF(J40=60, 1341, IF(J40=90, 1391, IF(J40=120, 1400, 0))))))</f>
        <v>1400</v>
      </c>
      <c r="P40" s="32">
        <f>0.3*1000*O40</f>
        <v>420000</v>
      </c>
      <c r="Q40" s="32"/>
      <c r="R40" s="32">
        <f>$P40*N40*(1/1000000)</f>
        <v>0.69739905770312649</v>
      </c>
      <c r="T40" s="32">
        <f>L40*30</f>
        <v>5.8291683701969541</v>
      </c>
    </row>
    <row r="41" spans="1:20" hidden="1" outlineLevel="2" x14ac:dyDescent="0.25">
      <c r="A41" s="3" t="s">
        <v>20</v>
      </c>
      <c r="B41" s="3" t="s">
        <v>21</v>
      </c>
      <c r="C41" s="4">
        <v>2013</v>
      </c>
      <c r="D41" s="4" t="s">
        <v>62</v>
      </c>
      <c r="E41" s="4">
        <v>1</v>
      </c>
      <c r="F41" s="6" t="s">
        <v>28</v>
      </c>
      <c r="G41" s="9">
        <v>4701</v>
      </c>
      <c r="H41" s="11">
        <v>41389</v>
      </c>
      <c r="I41" s="12">
        <v>120</v>
      </c>
      <c r="J41" s="12">
        <v>150</v>
      </c>
      <c r="K41" s="32">
        <v>0.14196805240308627</v>
      </c>
      <c r="L41" s="33">
        <f>K41*(O41/1000)</f>
        <v>0</v>
      </c>
      <c r="M41" s="32">
        <v>0.43611497609668587</v>
      </c>
      <c r="N41" s="32">
        <v>1.0633365147525933</v>
      </c>
      <c r="O41" s="32">
        <f>IF(J41=10, 1417, IF(J41=20, 1417, IF(J41=30, 1417, IF(J41=60, 1341, IF(J41=90, 1391, IF(J41=120, 1400, 0))))))</f>
        <v>0</v>
      </c>
      <c r="P41" s="32">
        <f>0.3*1000*O41</f>
        <v>0</v>
      </c>
      <c r="Q41" s="32"/>
      <c r="R41" s="32">
        <f>$P41*N41*(1/1000000)</f>
        <v>0</v>
      </c>
      <c r="T41" s="32">
        <f>L41*30</f>
        <v>0</v>
      </c>
    </row>
    <row r="42" spans="1:20" hidden="1" outlineLevel="2" x14ac:dyDescent="0.25">
      <c r="A42" s="3" t="s">
        <v>20</v>
      </c>
      <c r="B42" s="3" t="s">
        <v>21</v>
      </c>
      <c r="C42" s="4">
        <v>2013</v>
      </c>
      <c r="D42" s="4" t="s">
        <v>62</v>
      </c>
      <c r="E42" s="4">
        <v>1</v>
      </c>
      <c r="F42" s="6" t="s">
        <v>28</v>
      </c>
      <c r="G42" s="9">
        <v>4702</v>
      </c>
      <c r="H42" s="11">
        <v>41389</v>
      </c>
      <c r="I42" s="12">
        <v>150</v>
      </c>
      <c r="J42" s="12">
        <v>180</v>
      </c>
      <c r="K42" s="32">
        <v>0.15623019263787175</v>
      </c>
      <c r="L42" s="33">
        <f>K42*(O42/1000)</f>
        <v>0</v>
      </c>
      <c r="M42" s="32">
        <v>0.16214770544663884</v>
      </c>
      <c r="N42" s="32">
        <v>9.0026793514851633</v>
      </c>
      <c r="O42" s="32">
        <f>IF(J42=10, 1417, IF(J42=20, 1417, IF(J42=30, 1417, IF(J42=60, 1341, IF(J42=90, 1391, IF(J42=120, 1400, 0))))))</f>
        <v>0</v>
      </c>
      <c r="P42" s="32">
        <f>0.3*1000*O42</f>
        <v>0</v>
      </c>
      <c r="Q42" s="32"/>
      <c r="R42" s="32">
        <f>$P42*N42*(1/1000000)</f>
        <v>0</v>
      </c>
      <c r="T42" s="32">
        <f>L42*30</f>
        <v>0</v>
      </c>
    </row>
    <row r="43" spans="1:20" s="32" customFormat="1" outlineLevel="1" collapsed="1" x14ac:dyDescent="0.25">
      <c r="A43" s="33"/>
      <c r="B43" s="33"/>
      <c r="C43" s="34"/>
      <c r="D43" s="34"/>
      <c r="E43" s="34"/>
      <c r="F43" s="55" t="s">
        <v>110</v>
      </c>
      <c r="G43" s="9"/>
      <c r="H43" s="11"/>
      <c r="I43" s="12"/>
      <c r="J43" s="12"/>
      <c r="L43" s="33"/>
      <c r="T43" s="32">
        <f>SUBTOTAL(9,T37:T42)</f>
        <v>20.597765924635464</v>
      </c>
    </row>
    <row r="44" spans="1:20" hidden="1" outlineLevel="2" x14ac:dyDescent="0.25">
      <c r="A44" s="3" t="s">
        <v>20</v>
      </c>
      <c r="B44" s="3" t="s">
        <v>21</v>
      </c>
      <c r="C44" s="4">
        <v>2013</v>
      </c>
      <c r="D44" s="4" t="s">
        <v>67</v>
      </c>
      <c r="E44" s="4">
        <v>1</v>
      </c>
      <c r="F44" s="6" t="s">
        <v>29</v>
      </c>
      <c r="G44" s="9">
        <v>4607</v>
      </c>
      <c r="H44" s="11">
        <v>41389</v>
      </c>
      <c r="I44" s="13">
        <v>0</v>
      </c>
      <c r="J44" s="13">
        <v>30</v>
      </c>
      <c r="K44" s="35">
        <v>0.17121166351627587</v>
      </c>
      <c r="L44" s="33">
        <f>K44*(O44/1000)</f>
        <v>0.24260692720256291</v>
      </c>
      <c r="M44" s="35">
        <v>0.46471594405806971</v>
      </c>
      <c r="N44" s="35">
        <v>1.7931973928327689</v>
      </c>
      <c r="O44" s="32">
        <f>IF(J44=10, 1417, IF(J44=20, 1417, IF(J44=30, 1417, IF(J44=60, 1341, IF(J44=90, 1391, IF(J44=120, 1400, 0))))))</f>
        <v>1417</v>
      </c>
      <c r="P44" s="32">
        <f>0.3*1000*O44</f>
        <v>425100</v>
      </c>
      <c r="Q44" s="32">
        <f>$P44*M44*(1/1000000)</f>
        <v>0.19755074781908541</v>
      </c>
      <c r="R44" s="32">
        <f>$P44*N44*(1/1000000)</f>
        <v>0.76228821169321004</v>
      </c>
      <c r="S44">
        <v>1.6432753249808538</v>
      </c>
      <c r="T44" s="32">
        <f>L44*30</f>
        <v>7.278207816076887</v>
      </c>
    </row>
    <row r="45" spans="1:20" hidden="1" outlineLevel="2" x14ac:dyDescent="0.25">
      <c r="A45" s="3" t="s">
        <v>20</v>
      </c>
      <c r="B45" s="3" t="s">
        <v>21</v>
      </c>
      <c r="C45" s="4">
        <v>2013</v>
      </c>
      <c r="D45" s="4" t="s">
        <v>67</v>
      </c>
      <c r="E45" s="4">
        <v>1</v>
      </c>
      <c r="F45" s="6" t="s">
        <v>29</v>
      </c>
      <c r="G45" s="9">
        <v>4608</v>
      </c>
      <c r="H45" s="11">
        <v>41389</v>
      </c>
      <c r="I45" s="12">
        <v>30</v>
      </c>
      <c r="J45" s="12">
        <v>60</v>
      </c>
      <c r="K45" s="35">
        <v>0.14764990482328916</v>
      </c>
      <c r="L45" s="33">
        <f>K45*(O45/1000)</f>
        <v>0.19799852236803075</v>
      </c>
      <c r="M45" s="35">
        <v>0.30563051951172698</v>
      </c>
      <c r="N45" s="35">
        <v>0.58661341648218557</v>
      </c>
      <c r="O45" s="32">
        <f>IF(J45=10, 1417, IF(J45=20, 1417, IF(J45=30, 1417, IF(J45=60, 1341, IF(J45=90, 1391, IF(J45=120, 1400, 0))))))</f>
        <v>1341</v>
      </c>
      <c r="P45" s="32">
        <f>0.3*1000*O45</f>
        <v>402300</v>
      </c>
      <c r="Q45" s="32"/>
      <c r="R45" s="32">
        <f>$P45*N45*(1/1000000)</f>
        <v>0.23599457745078325</v>
      </c>
      <c r="T45" s="32">
        <f>L45*30</f>
        <v>5.9399556710409227</v>
      </c>
    </row>
    <row r="46" spans="1:20" hidden="1" outlineLevel="2" x14ac:dyDescent="0.25">
      <c r="A46" s="3" t="s">
        <v>20</v>
      </c>
      <c r="B46" s="3" t="s">
        <v>21</v>
      </c>
      <c r="C46" s="4">
        <v>2013</v>
      </c>
      <c r="D46" s="4" t="s">
        <v>67</v>
      </c>
      <c r="E46" s="4">
        <v>1</v>
      </c>
      <c r="F46" s="6" t="s">
        <v>29</v>
      </c>
      <c r="G46" s="9">
        <v>4609</v>
      </c>
      <c r="H46" s="11">
        <v>41389</v>
      </c>
      <c r="I46" s="12">
        <v>60</v>
      </c>
      <c r="J46" s="12">
        <v>90</v>
      </c>
      <c r="K46" s="35">
        <v>0.14328445616652191</v>
      </c>
      <c r="L46" s="33">
        <f>K46*(O46/1000)</f>
        <v>0.19930867852763198</v>
      </c>
      <c r="M46" s="35">
        <v>0.51523181747033819</v>
      </c>
      <c r="N46" s="35">
        <v>0.44898772665272318</v>
      </c>
      <c r="O46" s="32">
        <f>IF(J46=10, 1417, IF(J46=20, 1417, IF(J46=30, 1417, IF(J46=60, 1341, IF(J46=90, 1391, IF(J46=120, 1400, 0))))))</f>
        <v>1391</v>
      </c>
      <c r="P46" s="32">
        <f>0.3*1000*O46</f>
        <v>417300</v>
      </c>
      <c r="Q46" s="32"/>
      <c r="R46" s="32">
        <f>$P46*N46*(1/1000000)</f>
        <v>0.18736257833218137</v>
      </c>
      <c r="T46" s="32">
        <f>L46*30</f>
        <v>5.9792603558289592</v>
      </c>
    </row>
    <row r="47" spans="1:20" hidden="1" outlineLevel="2" x14ac:dyDescent="0.25">
      <c r="A47" s="3" t="s">
        <v>20</v>
      </c>
      <c r="B47" s="3" t="s">
        <v>21</v>
      </c>
      <c r="C47" s="4">
        <v>2013</v>
      </c>
      <c r="D47" s="4" t="s">
        <v>67</v>
      </c>
      <c r="E47" s="4">
        <v>1</v>
      </c>
      <c r="F47" s="6" t="s">
        <v>29</v>
      </c>
      <c r="G47" s="9">
        <v>4610</v>
      </c>
      <c r="H47" s="11">
        <v>41389</v>
      </c>
      <c r="I47" s="12">
        <v>90</v>
      </c>
      <c r="J47" s="12">
        <v>120</v>
      </c>
      <c r="K47" s="35">
        <v>0.12263497905045426</v>
      </c>
      <c r="L47" s="33">
        <f>K47*(O47/1000)</f>
        <v>0.17168897067063596</v>
      </c>
      <c r="M47" s="35">
        <v>0.30241768568092281</v>
      </c>
      <c r="N47" s="35">
        <v>0.61923621353712777</v>
      </c>
      <c r="O47" s="32">
        <f>IF(J47=10, 1417, IF(J47=20, 1417, IF(J47=30, 1417, IF(J47=60, 1341, IF(J47=90, 1391, IF(J47=120, 1400, 0))))))</f>
        <v>1400</v>
      </c>
      <c r="P47" s="32">
        <f>0.3*1000*O47</f>
        <v>420000</v>
      </c>
      <c r="Q47" s="32"/>
      <c r="R47" s="32">
        <f>$P47*N47*(1/1000000)</f>
        <v>0.26007920968559367</v>
      </c>
      <c r="T47" s="32">
        <f>L47*30</f>
        <v>5.1506691201190788</v>
      </c>
    </row>
    <row r="48" spans="1:20" hidden="1" outlineLevel="2" x14ac:dyDescent="0.25">
      <c r="A48" s="3" t="s">
        <v>20</v>
      </c>
      <c r="B48" s="3" t="s">
        <v>21</v>
      </c>
      <c r="C48" s="4">
        <v>2013</v>
      </c>
      <c r="D48" s="34" t="s">
        <v>67</v>
      </c>
      <c r="E48" s="34">
        <v>1</v>
      </c>
      <c r="F48" s="6" t="s">
        <v>29</v>
      </c>
      <c r="G48" s="9">
        <v>4611</v>
      </c>
      <c r="H48" s="11">
        <v>41389</v>
      </c>
      <c r="I48" s="12">
        <v>120</v>
      </c>
      <c r="J48" s="12">
        <v>150</v>
      </c>
      <c r="K48" s="35">
        <v>0.11798812921312551</v>
      </c>
      <c r="L48" s="33">
        <f>K48*(O48/1000)</f>
        <v>0</v>
      </c>
      <c r="M48" s="35">
        <v>0.34866785606821726</v>
      </c>
      <c r="N48" s="35">
        <v>0.54449500810653095</v>
      </c>
      <c r="O48" s="32">
        <f>IF(J48=10, 1417, IF(J48=20, 1417, IF(J48=30, 1417, IF(J48=60, 1341, IF(J48=90, 1391, IF(J48=120, 1400, 0))))))</f>
        <v>0</v>
      </c>
      <c r="P48" s="32">
        <f>0.3*1000*O48</f>
        <v>0</v>
      </c>
      <c r="Q48" s="32"/>
      <c r="R48" s="32">
        <f>$P48*N48*(1/1000000)</f>
        <v>0</v>
      </c>
      <c r="T48" s="32">
        <f>L48*30</f>
        <v>0</v>
      </c>
    </row>
    <row r="49" spans="1:20" hidden="1" outlineLevel="2" x14ac:dyDescent="0.25">
      <c r="A49" s="3" t="s">
        <v>20</v>
      </c>
      <c r="B49" s="3" t="s">
        <v>21</v>
      </c>
      <c r="C49" s="4">
        <v>2013</v>
      </c>
      <c r="D49" s="34" t="s">
        <v>67</v>
      </c>
      <c r="E49" s="34">
        <v>1</v>
      </c>
      <c r="F49" s="6" t="s">
        <v>29</v>
      </c>
      <c r="G49" s="9">
        <v>4612</v>
      </c>
      <c r="H49" s="11">
        <v>41389</v>
      </c>
      <c r="I49" s="12">
        <v>150</v>
      </c>
      <c r="J49" s="12">
        <v>180</v>
      </c>
      <c r="K49" s="35">
        <v>0.11191567552603338</v>
      </c>
      <c r="L49" s="33">
        <f>K49*(O49/1000)</f>
        <v>0</v>
      </c>
      <c r="M49" s="35">
        <v>0.10486223821714759</v>
      </c>
      <c r="N49" s="35">
        <v>8.1137749932725054</v>
      </c>
      <c r="O49" s="32">
        <f>IF(J49=10, 1417, IF(J49=20, 1417, IF(J49=30, 1417, IF(J49=60, 1341, IF(J49=90, 1391, IF(J49=120, 1400, 0))))))</f>
        <v>0</v>
      </c>
      <c r="P49" s="32">
        <f>0.3*1000*O49</f>
        <v>0</v>
      </c>
      <c r="Q49" s="32"/>
      <c r="R49" s="32">
        <f>$P49*N49*(1/1000000)</f>
        <v>0</v>
      </c>
      <c r="T49" s="32">
        <f>L49*30</f>
        <v>0</v>
      </c>
    </row>
    <row r="50" spans="1:20" s="32" customFormat="1" outlineLevel="1" collapsed="1" x14ac:dyDescent="0.25">
      <c r="A50" s="33"/>
      <c r="B50" s="33"/>
      <c r="C50" s="34"/>
      <c r="D50" s="34"/>
      <c r="E50" s="34"/>
      <c r="F50" s="55" t="s">
        <v>111</v>
      </c>
      <c r="G50" s="9"/>
      <c r="H50" s="11"/>
      <c r="I50" s="12"/>
      <c r="J50" s="12"/>
      <c r="K50" s="35"/>
      <c r="L50" s="33"/>
      <c r="M50" s="35"/>
      <c r="N50" s="35"/>
      <c r="T50" s="32">
        <f>SUBTOTAL(9,T44:T49)</f>
        <v>24.348092963065849</v>
      </c>
    </row>
    <row r="51" spans="1:20" hidden="1" outlineLevel="2" x14ac:dyDescent="0.25">
      <c r="A51" s="3" t="s">
        <v>20</v>
      </c>
      <c r="B51" s="3" t="s">
        <v>21</v>
      </c>
      <c r="C51" s="4">
        <v>2013</v>
      </c>
      <c r="D51" s="34" t="s">
        <v>63</v>
      </c>
      <c r="E51" s="34">
        <v>1</v>
      </c>
      <c r="F51" s="6" t="s">
        <v>30</v>
      </c>
      <c r="G51" s="9">
        <v>4703</v>
      </c>
      <c r="H51" s="11">
        <v>41389</v>
      </c>
      <c r="I51" s="13">
        <v>0</v>
      </c>
      <c r="J51" s="13">
        <v>30</v>
      </c>
      <c r="K51" s="35">
        <v>0.10463637784437867</v>
      </c>
      <c r="L51" s="33">
        <f>K51*(O51/1000)</f>
        <v>0.14826974740548457</v>
      </c>
      <c r="M51" s="35">
        <v>1.0826762290050682E-2</v>
      </c>
      <c r="N51" s="35">
        <v>2.3442294001935862</v>
      </c>
      <c r="O51" s="32">
        <f>IF(J51=10, 1417, IF(J51=20, 1417, IF(J51=30, 1417, IF(J51=60, 1341, IF(J51=90, 1391, IF(J51=120, 1400, 0))))))</f>
        <v>1417</v>
      </c>
      <c r="P51" s="32">
        <f>0.3*1000*O51</f>
        <v>425100</v>
      </c>
      <c r="Q51" s="32">
        <f>$P51*M51*(1/1000000)</f>
        <v>4.6024566495005449E-3</v>
      </c>
      <c r="R51" s="32">
        <f>$P51*N51*(1/1000000)</f>
        <v>0.99653191802229346</v>
      </c>
      <c r="S51">
        <v>4.9740751898100255</v>
      </c>
      <c r="T51" s="32">
        <f>L51*30</f>
        <v>4.448092422164537</v>
      </c>
    </row>
    <row r="52" spans="1:20" hidden="1" outlineLevel="2" x14ac:dyDescent="0.25">
      <c r="A52" s="3" t="s">
        <v>20</v>
      </c>
      <c r="B52" s="3" t="s">
        <v>21</v>
      </c>
      <c r="C52" s="4">
        <v>2013</v>
      </c>
      <c r="D52" s="34" t="s">
        <v>63</v>
      </c>
      <c r="E52" s="34">
        <v>1</v>
      </c>
      <c r="F52" s="6" t="s">
        <v>30</v>
      </c>
      <c r="G52" s="9">
        <v>4704</v>
      </c>
      <c r="H52" s="11">
        <v>41389</v>
      </c>
      <c r="I52" s="12">
        <v>30</v>
      </c>
      <c r="J52" s="12">
        <v>60</v>
      </c>
      <c r="K52">
        <v>0.11989251041441878</v>
      </c>
      <c r="L52" s="33">
        <f>K52*(O52/1000)</f>
        <v>0.16077585646573558</v>
      </c>
      <c r="M52">
        <v>0.60305002427978671</v>
      </c>
      <c r="N52">
        <v>1.6416361772060863</v>
      </c>
      <c r="O52" s="32">
        <f>IF(J52=10, 1417, IF(J52=20, 1417, IF(J52=30, 1417, IF(J52=60, 1341, IF(J52=90, 1391, IF(J52=120, 1400, 0))))))</f>
        <v>1341</v>
      </c>
      <c r="P52" s="32">
        <f>0.3*1000*O52</f>
        <v>402300</v>
      </c>
      <c r="Q52" s="32"/>
      <c r="R52" s="32">
        <f>$P52*N52*(1/1000000)</f>
        <v>0.66043023409000856</v>
      </c>
      <c r="T52" s="32">
        <f>L52*30</f>
        <v>4.8232756939720671</v>
      </c>
    </row>
    <row r="53" spans="1:20" hidden="1" outlineLevel="2" x14ac:dyDescent="0.25">
      <c r="A53" s="3" t="s">
        <v>20</v>
      </c>
      <c r="B53" s="3" t="s">
        <v>21</v>
      </c>
      <c r="C53" s="4">
        <v>2013</v>
      </c>
      <c r="D53" s="34" t="s">
        <v>63</v>
      </c>
      <c r="E53" s="34">
        <v>1</v>
      </c>
      <c r="F53" s="6" t="s">
        <v>30</v>
      </c>
      <c r="G53" s="9">
        <v>4705</v>
      </c>
      <c r="H53" s="11">
        <v>41389</v>
      </c>
      <c r="I53" s="12">
        <v>60</v>
      </c>
      <c r="J53" s="12">
        <v>90</v>
      </c>
      <c r="K53">
        <v>0.12493901506874944</v>
      </c>
      <c r="L53" s="33">
        <f>K53*(O53/1000)</f>
        <v>0.17379016996063046</v>
      </c>
      <c r="M53">
        <v>1.0009344615272164</v>
      </c>
      <c r="N53">
        <v>2.6467017011536971</v>
      </c>
      <c r="O53" s="32">
        <f>IF(J53=10, 1417, IF(J53=20, 1417, IF(J53=30, 1417, IF(J53=60, 1341, IF(J53=90, 1391, IF(J53=120, 1400, 0))))))</f>
        <v>1391</v>
      </c>
      <c r="P53" s="32">
        <f>0.3*1000*O53</f>
        <v>417300</v>
      </c>
      <c r="Q53" s="32"/>
      <c r="R53" s="32">
        <f>$P53*N53*(1/1000000)</f>
        <v>1.1044686198914377</v>
      </c>
      <c r="T53" s="32">
        <f>L53*30</f>
        <v>5.213705098818914</v>
      </c>
    </row>
    <row r="54" spans="1:20" hidden="1" outlineLevel="2" x14ac:dyDescent="0.25">
      <c r="A54" s="3" t="s">
        <v>20</v>
      </c>
      <c r="B54" s="3" t="s">
        <v>21</v>
      </c>
      <c r="C54" s="4">
        <v>2013</v>
      </c>
      <c r="D54" s="34" t="s">
        <v>63</v>
      </c>
      <c r="E54" s="34">
        <v>1</v>
      </c>
      <c r="F54" s="6" t="s">
        <v>30</v>
      </c>
      <c r="G54" s="9">
        <v>4706</v>
      </c>
      <c r="H54" s="11">
        <v>41389</v>
      </c>
      <c r="I54" s="12">
        <v>90</v>
      </c>
      <c r="J54" s="12">
        <v>120</v>
      </c>
      <c r="K54">
        <v>0.14451180548550113</v>
      </c>
      <c r="L54" s="33">
        <f>K54*(O54/1000)</f>
        <v>0.20231652767970157</v>
      </c>
      <c r="M54">
        <v>0.791043070196356</v>
      </c>
      <c r="N54">
        <v>5.2572427646590123</v>
      </c>
      <c r="O54" s="32">
        <f>IF(J54=10, 1417, IF(J54=20, 1417, IF(J54=30, 1417, IF(J54=60, 1341, IF(J54=90, 1391, IF(J54=120, 1400, 0))))))</f>
        <v>1400</v>
      </c>
      <c r="P54" s="32">
        <f>0.3*1000*O54</f>
        <v>420000</v>
      </c>
      <c r="Q54" s="32"/>
      <c r="R54" s="32">
        <f>$P54*N54*(1/1000000)</f>
        <v>2.208041961156785</v>
      </c>
      <c r="T54" s="32">
        <f>L54*30</f>
        <v>6.0694958303910473</v>
      </c>
    </row>
    <row r="55" spans="1:20" hidden="1" outlineLevel="2" x14ac:dyDescent="0.25">
      <c r="A55" s="3" t="s">
        <v>20</v>
      </c>
      <c r="B55" s="3" t="s">
        <v>21</v>
      </c>
      <c r="C55" s="4">
        <v>2013</v>
      </c>
      <c r="D55" s="34" t="s">
        <v>63</v>
      </c>
      <c r="E55" s="34">
        <v>1</v>
      </c>
      <c r="F55" s="6" t="s">
        <v>30</v>
      </c>
      <c r="G55" s="9">
        <v>4707</v>
      </c>
      <c r="H55" s="11">
        <v>41389</v>
      </c>
      <c r="I55" s="12">
        <v>120</v>
      </c>
      <c r="J55" s="12">
        <v>150</v>
      </c>
      <c r="K55">
        <v>0.15524931469481174</v>
      </c>
      <c r="L55" s="33">
        <f>K55*(O55/1000)</f>
        <v>0</v>
      </c>
      <c r="M55">
        <v>0.50184760071824264</v>
      </c>
      <c r="N55">
        <v>18.831706997248904</v>
      </c>
      <c r="O55" s="32">
        <f>IF(J55=10, 1417, IF(J55=20, 1417, IF(J55=30, 1417, IF(J55=60, 1341, IF(J55=90, 1391, IF(J55=120, 1400, 0))))))</f>
        <v>0</v>
      </c>
      <c r="P55" s="32">
        <f>0.3*1000*O55</f>
        <v>0</v>
      </c>
      <c r="Q55" s="32"/>
      <c r="R55" s="32">
        <f>$P55*N55*(1/1000000)</f>
        <v>0</v>
      </c>
      <c r="T55" s="32">
        <f>L55*30</f>
        <v>0</v>
      </c>
    </row>
    <row r="56" spans="1:20" hidden="1" outlineLevel="2" x14ac:dyDescent="0.25">
      <c r="A56" s="3" t="s">
        <v>20</v>
      </c>
      <c r="B56" s="3" t="s">
        <v>21</v>
      </c>
      <c r="C56" s="4">
        <v>2013</v>
      </c>
      <c r="D56" s="34" t="s">
        <v>63</v>
      </c>
      <c r="E56" s="34">
        <v>1</v>
      </c>
      <c r="F56" s="6" t="s">
        <v>30</v>
      </c>
      <c r="G56" s="9">
        <v>4708</v>
      </c>
      <c r="H56" s="11">
        <v>41389</v>
      </c>
      <c r="I56" s="12">
        <v>150</v>
      </c>
      <c r="J56" s="12">
        <v>180</v>
      </c>
      <c r="K56">
        <v>0.13355258501445705</v>
      </c>
      <c r="L56" s="33">
        <f>K56*(O56/1000)</f>
        <v>0</v>
      </c>
      <c r="M56">
        <v>0.18892517704482226</v>
      </c>
      <c r="N56">
        <v>10.878981917233983</v>
      </c>
      <c r="O56" s="32">
        <f>IF(J56=10, 1417, IF(J56=20, 1417, IF(J56=30, 1417, IF(J56=60, 1341, IF(J56=90, 1391, IF(J56=120, 1400, 0))))))</f>
        <v>0</v>
      </c>
      <c r="P56" s="32">
        <f>0.3*1000*O56</f>
        <v>0</v>
      </c>
      <c r="Q56" s="32"/>
      <c r="R56" s="32">
        <f>$P56*N56*(1/1000000)</f>
        <v>0</v>
      </c>
      <c r="T56" s="32">
        <f>L56*30</f>
        <v>0</v>
      </c>
    </row>
    <row r="57" spans="1:20" s="32" customFormat="1" outlineLevel="1" collapsed="1" x14ac:dyDescent="0.25">
      <c r="A57" s="33"/>
      <c r="B57" s="33"/>
      <c r="C57" s="34"/>
      <c r="D57" s="34"/>
      <c r="E57" s="34"/>
      <c r="F57" s="55" t="s">
        <v>112</v>
      </c>
      <c r="G57" s="9"/>
      <c r="H57" s="11"/>
      <c r="I57" s="12"/>
      <c r="J57" s="12"/>
      <c r="L57" s="33"/>
      <c r="T57" s="32">
        <f>SUBTOTAL(9,T51:T56)</f>
        <v>20.554569045346565</v>
      </c>
    </row>
    <row r="58" spans="1:20" hidden="1" outlineLevel="2" x14ac:dyDescent="0.25">
      <c r="A58" s="3" t="s">
        <v>20</v>
      </c>
      <c r="B58" s="3" t="s">
        <v>21</v>
      </c>
      <c r="C58" s="4">
        <v>2013</v>
      </c>
      <c r="D58" s="34" t="s">
        <v>68</v>
      </c>
      <c r="E58" s="34">
        <v>2</v>
      </c>
      <c r="F58" s="6" t="s">
        <v>31</v>
      </c>
      <c r="G58" s="9">
        <v>4613</v>
      </c>
      <c r="H58" s="11">
        <v>41389</v>
      </c>
      <c r="I58" s="13">
        <v>0</v>
      </c>
      <c r="J58" s="13">
        <v>30</v>
      </c>
      <c r="K58" s="35">
        <v>0.16498551417800406</v>
      </c>
      <c r="L58" s="33">
        <f>K58*(O58/1000)</f>
        <v>0.23378447359023175</v>
      </c>
      <c r="M58" s="35">
        <v>0.32122187668819341</v>
      </c>
      <c r="N58" s="35">
        <v>1.8319685154873528</v>
      </c>
      <c r="O58" s="32">
        <f>IF(J58=10, 1417, IF(J58=20, 1417, IF(J58=30, 1417, IF(J58=60, 1341, IF(J58=90, 1391, IF(J58=120, 1400, 0))))))</f>
        <v>1417</v>
      </c>
      <c r="P58" s="32">
        <f>0.3*1000*O58</f>
        <v>425100</v>
      </c>
      <c r="Q58" s="32">
        <f>$P58*M58*(1/1000000)</f>
        <v>0.13655141978015101</v>
      </c>
      <c r="R58" s="32">
        <f>$P58*N58*(1/1000000)</f>
        <v>0.77876981593367356</v>
      </c>
      <c r="S58">
        <v>4.2715898803658749</v>
      </c>
      <c r="T58" s="32">
        <f>L58*30</f>
        <v>7.013534207706952</v>
      </c>
    </row>
    <row r="59" spans="1:20" hidden="1" outlineLevel="2" x14ac:dyDescent="0.25">
      <c r="A59" s="3" t="s">
        <v>20</v>
      </c>
      <c r="B59" s="3" t="s">
        <v>21</v>
      </c>
      <c r="C59" s="4">
        <v>2013</v>
      </c>
      <c r="D59" s="34" t="s">
        <v>68</v>
      </c>
      <c r="E59" s="34">
        <v>2</v>
      </c>
      <c r="F59" s="6" t="s">
        <v>31</v>
      </c>
      <c r="G59" s="9">
        <v>4614</v>
      </c>
      <c r="H59" s="11">
        <v>41389</v>
      </c>
      <c r="I59" s="12">
        <v>30</v>
      </c>
      <c r="J59" s="12">
        <v>60</v>
      </c>
      <c r="K59" s="35">
        <v>0.15046483900480273</v>
      </c>
      <c r="L59" s="33">
        <f>K59*(O59/1000)</f>
        <v>0.20177334910544045</v>
      </c>
      <c r="M59" s="35">
        <v>0.40046953512351002</v>
      </c>
      <c r="N59" s="35">
        <v>0.55373565350411247</v>
      </c>
      <c r="O59" s="32">
        <f>IF(J59=10, 1417, IF(J59=20, 1417, IF(J59=30, 1417, IF(J59=60, 1341, IF(J59=90, 1391, IF(J59=120, 1400, 0))))))</f>
        <v>1341</v>
      </c>
      <c r="P59" s="32">
        <f>0.3*1000*O59</f>
        <v>402300</v>
      </c>
      <c r="Q59" s="32"/>
      <c r="R59" s="32">
        <f>$P59*N59*(1/1000000)</f>
        <v>0.22276785340470445</v>
      </c>
      <c r="T59" s="32">
        <f>L59*30</f>
        <v>6.0532004731632139</v>
      </c>
    </row>
    <row r="60" spans="1:20" hidden="1" outlineLevel="2" x14ac:dyDescent="0.25">
      <c r="A60" s="3" t="s">
        <v>20</v>
      </c>
      <c r="B60" s="3" t="s">
        <v>21</v>
      </c>
      <c r="C60" s="4">
        <v>2013</v>
      </c>
      <c r="D60" s="34" t="s">
        <v>68</v>
      </c>
      <c r="E60" s="34">
        <v>2</v>
      </c>
      <c r="F60" s="6" t="s">
        <v>31</v>
      </c>
      <c r="G60" s="9">
        <v>4615</v>
      </c>
      <c r="H60" s="11">
        <v>41389</v>
      </c>
      <c r="I60" s="12">
        <v>60</v>
      </c>
      <c r="J60" s="12">
        <v>90</v>
      </c>
      <c r="K60" s="35">
        <v>0.139153716483843</v>
      </c>
      <c r="L60" s="33">
        <f>K60*(O60/1000)</f>
        <v>0.19356281962902563</v>
      </c>
      <c r="M60" s="35">
        <v>0.39573583034848836</v>
      </c>
      <c r="N60" s="35">
        <v>0.70353036506397915</v>
      </c>
      <c r="O60" s="32">
        <f>IF(J60=10, 1417, IF(J60=20, 1417, IF(J60=30, 1417, IF(J60=60, 1341, IF(J60=90, 1391, IF(J60=120, 1400, 0))))))</f>
        <v>1391</v>
      </c>
      <c r="P60" s="32">
        <f>0.3*1000*O60</f>
        <v>417300</v>
      </c>
      <c r="Q60" s="32"/>
      <c r="R60" s="32">
        <f>$P60*N60*(1/1000000)</f>
        <v>0.29358322134119846</v>
      </c>
      <c r="T60" s="32">
        <f>L60*30</f>
        <v>5.8068845888707692</v>
      </c>
    </row>
    <row r="61" spans="1:20" hidden="1" outlineLevel="2" x14ac:dyDescent="0.25">
      <c r="A61" s="3" t="s">
        <v>20</v>
      </c>
      <c r="B61" s="3" t="s">
        <v>21</v>
      </c>
      <c r="C61" s="4">
        <v>2013</v>
      </c>
      <c r="D61" s="34" t="s">
        <v>68</v>
      </c>
      <c r="E61" s="34">
        <v>2</v>
      </c>
      <c r="F61" s="6" t="s">
        <v>31</v>
      </c>
      <c r="G61" s="9">
        <v>4616</v>
      </c>
      <c r="H61" s="11">
        <v>41389</v>
      </c>
      <c r="I61" s="12">
        <v>90</v>
      </c>
      <c r="J61" s="12">
        <v>120</v>
      </c>
      <c r="K61" s="35">
        <v>0.12171702124592208</v>
      </c>
      <c r="L61" s="33">
        <f>K61*(O61/1000)</f>
        <v>0.17040382974429091</v>
      </c>
      <c r="M61" s="35">
        <v>0.35486980778969091</v>
      </c>
      <c r="N61" s="35">
        <v>6.7617084997765415</v>
      </c>
      <c r="O61" s="32">
        <f>IF(J61=10, 1417, IF(J61=20, 1417, IF(J61=30, 1417, IF(J61=60, 1341, IF(J61=90, 1391, IF(J61=120, 1400, 0))))))</f>
        <v>1400</v>
      </c>
      <c r="P61" s="32">
        <f>0.3*1000*O61</f>
        <v>420000</v>
      </c>
      <c r="Q61" s="32"/>
      <c r="R61" s="32">
        <f>$P61*N61*(1/1000000)</f>
        <v>2.8399175699061474</v>
      </c>
      <c r="T61" s="32">
        <f>L61*30</f>
        <v>5.1121148923287274</v>
      </c>
    </row>
    <row r="62" spans="1:20" hidden="1" outlineLevel="2" x14ac:dyDescent="0.25">
      <c r="A62" s="3" t="s">
        <v>20</v>
      </c>
      <c r="B62" s="3" t="s">
        <v>21</v>
      </c>
      <c r="C62" s="4">
        <v>2013</v>
      </c>
      <c r="D62" s="34" t="s">
        <v>68</v>
      </c>
      <c r="E62" s="34">
        <v>2</v>
      </c>
      <c r="F62" s="6" t="s">
        <v>31</v>
      </c>
      <c r="G62" s="9">
        <v>4617</v>
      </c>
      <c r="H62" s="11">
        <v>41389</v>
      </c>
      <c r="I62" s="12">
        <v>120</v>
      </c>
      <c r="J62" s="12">
        <v>150</v>
      </c>
      <c r="K62" s="35">
        <v>0.11108165369927611</v>
      </c>
      <c r="L62" s="33">
        <f>K62*(O62/1000)</f>
        <v>0</v>
      </c>
      <c r="M62" s="35">
        <v>0.27495413555854975</v>
      </c>
      <c r="N62" s="35">
        <v>2.6025831107179966</v>
      </c>
      <c r="O62" s="32">
        <f>IF(J62=10, 1417, IF(J62=20, 1417, IF(J62=30, 1417, IF(J62=60, 1341, IF(J62=90, 1391, IF(J62=120, 1400, 0))))))</f>
        <v>0</v>
      </c>
      <c r="P62" s="32">
        <f>0.3*1000*O62</f>
        <v>0</v>
      </c>
      <c r="Q62" s="32"/>
      <c r="R62" s="32">
        <f>$P62*N62*(1/1000000)</f>
        <v>0</v>
      </c>
      <c r="T62" s="32">
        <f>L62*30</f>
        <v>0</v>
      </c>
    </row>
    <row r="63" spans="1:20" hidden="1" outlineLevel="2" x14ac:dyDescent="0.25">
      <c r="A63" s="3" t="s">
        <v>20</v>
      </c>
      <c r="B63" s="3" t="s">
        <v>21</v>
      </c>
      <c r="C63" s="4">
        <v>2013</v>
      </c>
      <c r="D63" s="34" t="s">
        <v>68</v>
      </c>
      <c r="E63" s="34">
        <v>2</v>
      </c>
      <c r="F63" s="6" t="s">
        <v>31</v>
      </c>
      <c r="G63" s="9">
        <v>4618</v>
      </c>
      <c r="H63" s="11">
        <v>41389</v>
      </c>
      <c r="I63" s="12">
        <v>150</v>
      </c>
      <c r="J63" s="12">
        <v>180</v>
      </c>
      <c r="K63" s="35">
        <v>0.12161727637828729</v>
      </c>
      <c r="L63" s="33">
        <f>K63*(O63/1000)</f>
        <v>0</v>
      </c>
      <c r="M63" s="35">
        <v>5.7540271135453819E-2</v>
      </c>
      <c r="N63" s="35">
        <v>6.6171311805771866</v>
      </c>
      <c r="O63" s="32">
        <f>IF(J63=10, 1417, IF(J63=20, 1417, IF(J63=30, 1417, IF(J63=60, 1341, IF(J63=90, 1391, IF(J63=120, 1400, 0))))))</f>
        <v>0</v>
      </c>
      <c r="P63" s="32">
        <f>0.3*1000*O63</f>
        <v>0</v>
      </c>
      <c r="Q63" s="32"/>
      <c r="R63" s="32">
        <f>$P63*N63*(1/1000000)</f>
        <v>0</v>
      </c>
      <c r="T63" s="32">
        <f>L63*30</f>
        <v>0</v>
      </c>
    </row>
    <row r="64" spans="1:20" s="32" customFormat="1" outlineLevel="1" collapsed="1" x14ac:dyDescent="0.25">
      <c r="A64" s="33"/>
      <c r="B64" s="33"/>
      <c r="C64" s="34"/>
      <c r="D64" s="34"/>
      <c r="E64" s="34"/>
      <c r="F64" s="55" t="s">
        <v>113</v>
      </c>
      <c r="G64" s="9"/>
      <c r="H64" s="11"/>
      <c r="I64" s="12"/>
      <c r="J64" s="12"/>
      <c r="K64" s="35"/>
      <c r="L64" s="33"/>
      <c r="M64" s="35"/>
      <c r="N64" s="35"/>
      <c r="T64" s="32">
        <f>SUBTOTAL(9,T58:T63)</f>
        <v>23.985734162069662</v>
      </c>
    </row>
    <row r="65" spans="1:20" hidden="1" outlineLevel="2" x14ac:dyDescent="0.25">
      <c r="A65" s="3" t="s">
        <v>20</v>
      </c>
      <c r="B65" s="3" t="s">
        <v>21</v>
      </c>
      <c r="C65" s="4">
        <v>2013</v>
      </c>
      <c r="D65" s="34" t="s">
        <v>62</v>
      </c>
      <c r="E65" s="34">
        <v>2</v>
      </c>
      <c r="F65" s="6" t="s">
        <v>32</v>
      </c>
      <c r="G65" s="9">
        <v>4709</v>
      </c>
      <c r="H65" s="11">
        <v>41389</v>
      </c>
      <c r="I65" s="13">
        <v>0</v>
      </c>
      <c r="J65" s="13">
        <v>30</v>
      </c>
      <c r="K65" s="35">
        <v>0.11127453371195395</v>
      </c>
      <c r="L65" s="33">
        <f>K65*(O65/1000)</f>
        <v>0.15767601426983874</v>
      </c>
      <c r="M65" s="35">
        <v>0.12185873683471893</v>
      </c>
      <c r="N65" s="35">
        <v>2.5225232683295911</v>
      </c>
      <c r="O65" s="32">
        <f>IF(J65=10, 1417, IF(J65=20, 1417, IF(J65=30, 1417, IF(J65=60, 1341, IF(J65=90, 1391, IF(J65=120, 1400, 0))))))</f>
        <v>1417</v>
      </c>
      <c r="P65" s="32">
        <f>0.3*1000*O65</f>
        <v>425100</v>
      </c>
      <c r="Q65" s="32">
        <f>$P65*M65*(1/1000000)</f>
        <v>5.1802149028439014E-2</v>
      </c>
      <c r="R65" s="32">
        <f>$P65*N65*(1/1000000)</f>
        <v>1.0723246413669092</v>
      </c>
      <c r="S65">
        <v>6.6593436165555637</v>
      </c>
      <c r="T65" s="32">
        <f>L65*30</f>
        <v>4.7302804280951625</v>
      </c>
    </row>
    <row r="66" spans="1:20" hidden="1" outlineLevel="2" x14ac:dyDescent="0.25">
      <c r="A66" s="3" t="s">
        <v>20</v>
      </c>
      <c r="B66" s="3" t="s">
        <v>21</v>
      </c>
      <c r="C66" s="4">
        <v>2013</v>
      </c>
      <c r="D66" s="34" t="s">
        <v>62</v>
      </c>
      <c r="E66" s="34">
        <v>2</v>
      </c>
      <c r="F66" s="6" t="s">
        <v>32</v>
      </c>
      <c r="G66" s="9">
        <v>4710</v>
      </c>
      <c r="H66" s="11">
        <v>41389</v>
      </c>
      <c r="I66" s="12">
        <v>30</v>
      </c>
      <c r="J66" s="12">
        <v>60</v>
      </c>
      <c r="K66">
        <v>0.12398867917946071</v>
      </c>
      <c r="L66" s="33">
        <f>K66*(O66/1000)</f>
        <v>0.16626881877965682</v>
      </c>
      <c r="M66">
        <v>0.62494572951553784</v>
      </c>
      <c r="N66">
        <v>2.624772063965259</v>
      </c>
      <c r="O66" s="32">
        <f>IF(J66=10, 1417, IF(J66=20, 1417, IF(J66=30, 1417, IF(J66=60, 1341, IF(J66=90, 1391, IF(J66=120, 1400, 0))))))</f>
        <v>1341</v>
      </c>
      <c r="P66" s="32">
        <f>0.3*1000*O66</f>
        <v>402300</v>
      </c>
      <c r="Q66" s="32"/>
      <c r="R66" s="32">
        <f>$P66*N66*(1/1000000)</f>
        <v>1.0559458013332237</v>
      </c>
      <c r="T66" s="32">
        <f>L66*30</f>
        <v>4.9880645633897043</v>
      </c>
    </row>
    <row r="67" spans="1:20" hidden="1" outlineLevel="2" x14ac:dyDescent="0.25">
      <c r="A67" s="3" t="s">
        <v>20</v>
      </c>
      <c r="B67" s="3" t="s">
        <v>21</v>
      </c>
      <c r="C67" s="4">
        <v>2013</v>
      </c>
      <c r="D67" s="34" t="s">
        <v>62</v>
      </c>
      <c r="E67" s="34">
        <v>2</v>
      </c>
      <c r="F67" s="6" t="s">
        <v>32</v>
      </c>
      <c r="G67" s="9">
        <v>4711</v>
      </c>
      <c r="H67" s="11">
        <v>41389</v>
      </c>
      <c r="I67" s="12">
        <v>60</v>
      </c>
      <c r="J67" s="12">
        <v>90</v>
      </c>
      <c r="K67">
        <v>0.12800505592707379</v>
      </c>
      <c r="L67" s="33">
        <f>K67*(O67/1000)</f>
        <v>0.17805503279455964</v>
      </c>
      <c r="M67">
        <v>0.98974535506942585</v>
      </c>
      <c r="N67">
        <v>5.6487905630791611</v>
      </c>
      <c r="O67" s="32">
        <f>IF(J67=10, 1417, IF(J67=20, 1417, IF(J67=30, 1417, IF(J67=60, 1341, IF(J67=90, 1391, IF(J67=120, 1400, 0))))))</f>
        <v>1391</v>
      </c>
      <c r="P67" s="32">
        <f>0.3*1000*O67</f>
        <v>417300</v>
      </c>
      <c r="Q67" s="32"/>
      <c r="R67" s="32">
        <f>$P67*N67*(1/1000000)</f>
        <v>2.3572403019729338</v>
      </c>
      <c r="T67" s="32">
        <f>L67*30</f>
        <v>5.3416509838367894</v>
      </c>
    </row>
    <row r="68" spans="1:20" hidden="1" outlineLevel="2" x14ac:dyDescent="0.25">
      <c r="A68" s="3" t="s">
        <v>20</v>
      </c>
      <c r="B68" s="3" t="s">
        <v>21</v>
      </c>
      <c r="C68" s="4">
        <v>2013</v>
      </c>
      <c r="D68" s="34" t="s">
        <v>62</v>
      </c>
      <c r="E68" s="34">
        <v>2</v>
      </c>
      <c r="F68" s="6" t="s">
        <v>32</v>
      </c>
      <c r="G68" s="9">
        <v>4712</v>
      </c>
      <c r="H68" s="11">
        <v>41389</v>
      </c>
      <c r="I68" s="12">
        <v>90</v>
      </c>
      <c r="J68" s="12">
        <v>120</v>
      </c>
      <c r="K68">
        <v>0.12487633217206862</v>
      </c>
      <c r="L68" s="33">
        <f>K68*(O68/1000)</f>
        <v>0.17482686504089606</v>
      </c>
      <c r="M68" s="32">
        <v>0.40900818921223342</v>
      </c>
      <c r="N68" s="32">
        <v>5.0524541020334723</v>
      </c>
      <c r="O68" s="32">
        <f>IF(J68=10, 1417, IF(J68=20, 1417, IF(J68=30, 1417, IF(J68=60, 1341, IF(J68=90, 1391, IF(J68=120, 1400, 0))))))</f>
        <v>1400</v>
      </c>
      <c r="P68" s="32">
        <f>0.3*1000*O68</f>
        <v>420000</v>
      </c>
      <c r="Q68" s="32"/>
      <c r="R68" s="32">
        <f>$P68*N68*(1/1000000)</f>
        <v>2.122030722854058</v>
      </c>
      <c r="T68" s="32">
        <f>L68*30</f>
        <v>5.2448059512268816</v>
      </c>
    </row>
    <row r="69" spans="1:20" hidden="1" outlineLevel="2" x14ac:dyDescent="0.25">
      <c r="A69" s="3" t="s">
        <v>20</v>
      </c>
      <c r="B69" s="3" t="s">
        <v>21</v>
      </c>
      <c r="C69" s="4">
        <v>2013</v>
      </c>
      <c r="D69" s="34" t="s">
        <v>62</v>
      </c>
      <c r="E69" s="34">
        <v>2</v>
      </c>
      <c r="F69" s="6" t="s">
        <v>32</v>
      </c>
      <c r="G69" s="9">
        <v>4713</v>
      </c>
      <c r="H69" s="11">
        <v>41389</v>
      </c>
      <c r="I69" s="12">
        <v>120</v>
      </c>
      <c r="J69" s="12">
        <v>150</v>
      </c>
      <c r="K69">
        <v>0.13696565828479565</v>
      </c>
      <c r="L69" s="33">
        <f>K69*(O69/1000)</f>
        <v>0</v>
      </c>
      <c r="M69">
        <v>0.40944309569560133</v>
      </c>
      <c r="N69">
        <v>12.234549645189988</v>
      </c>
      <c r="O69" s="32">
        <f>IF(J69=10, 1417, IF(J69=20, 1417, IF(J69=30, 1417, IF(J69=60, 1341, IF(J69=90, 1391, IF(J69=120, 1400, 0))))))</f>
        <v>0</v>
      </c>
      <c r="P69" s="32">
        <f>0.3*1000*O69</f>
        <v>0</v>
      </c>
      <c r="Q69" s="32"/>
      <c r="R69" s="32">
        <f>$P69*N69*(1/1000000)</f>
        <v>0</v>
      </c>
      <c r="T69" s="32">
        <f>L69*30</f>
        <v>0</v>
      </c>
    </row>
    <row r="70" spans="1:20" hidden="1" outlineLevel="2" x14ac:dyDescent="0.25">
      <c r="A70" s="3" t="s">
        <v>20</v>
      </c>
      <c r="B70" s="3" t="s">
        <v>21</v>
      </c>
      <c r="C70" s="4">
        <v>2013</v>
      </c>
      <c r="D70" s="34" t="s">
        <v>62</v>
      </c>
      <c r="E70" s="34">
        <v>2</v>
      </c>
      <c r="F70" s="6" t="s">
        <v>32</v>
      </c>
      <c r="G70" s="9">
        <v>4714</v>
      </c>
      <c r="H70" s="11">
        <v>41389</v>
      </c>
      <c r="I70" s="12">
        <v>150</v>
      </c>
      <c r="J70" s="12">
        <v>180</v>
      </c>
      <c r="K70">
        <v>0.15043111234614298</v>
      </c>
      <c r="L70" s="33">
        <f>K70*(O70/1000)</f>
        <v>0</v>
      </c>
      <c r="M70" s="32">
        <v>0.24719470402275359</v>
      </c>
      <c r="N70" s="32">
        <v>24.373397816643504</v>
      </c>
      <c r="O70" s="32">
        <f>IF(J70=10, 1417, IF(J70=20, 1417, IF(J70=30, 1417, IF(J70=60, 1341, IF(J70=90, 1391, IF(J70=120, 1400, 0))))))</f>
        <v>0</v>
      </c>
      <c r="P70" s="32">
        <f>0.3*1000*O70</f>
        <v>0</v>
      </c>
      <c r="Q70" s="32"/>
      <c r="R70" s="32">
        <f>$P70*N70*(1/1000000)</f>
        <v>0</v>
      </c>
      <c r="T70" s="32">
        <f>L70*30</f>
        <v>0</v>
      </c>
    </row>
    <row r="71" spans="1:20" s="32" customFormat="1" outlineLevel="1" collapsed="1" x14ac:dyDescent="0.25">
      <c r="A71" s="33"/>
      <c r="B71" s="33"/>
      <c r="C71" s="34"/>
      <c r="D71" s="34"/>
      <c r="E71" s="34"/>
      <c r="F71" s="55" t="s">
        <v>114</v>
      </c>
      <c r="G71" s="9"/>
      <c r="H71" s="11"/>
      <c r="I71" s="12"/>
      <c r="J71" s="12"/>
      <c r="L71" s="33"/>
      <c r="T71" s="32">
        <f>SUBTOTAL(9,T65:T70)</f>
        <v>20.304801926548535</v>
      </c>
    </row>
    <row r="72" spans="1:20" hidden="1" outlineLevel="2" x14ac:dyDescent="0.25">
      <c r="A72" s="3" t="s">
        <v>20</v>
      </c>
      <c r="B72" s="3" t="s">
        <v>21</v>
      </c>
      <c r="C72" s="4">
        <v>2013</v>
      </c>
      <c r="D72" s="34" t="s">
        <v>67</v>
      </c>
      <c r="E72" s="34">
        <v>2</v>
      </c>
      <c r="F72" s="6" t="s">
        <v>33</v>
      </c>
      <c r="G72" s="9">
        <v>4619</v>
      </c>
      <c r="H72" s="11">
        <v>41389</v>
      </c>
      <c r="I72" s="13">
        <v>0</v>
      </c>
      <c r="J72" s="13">
        <v>30</v>
      </c>
      <c r="K72" s="35">
        <v>0.173453817439015</v>
      </c>
      <c r="L72" s="33">
        <f>K72*(O72/1000)</f>
        <v>0.24578405931108427</v>
      </c>
      <c r="M72" s="35">
        <v>0.4850205245050645</v>
      </c>
      <c r="N72" s="35">
        <v>1.9947608210333552</v>
      </c>
      <c r="O72" s="32">
        <f>IF(J72=10, 1417, IF(J72=20, 1417, IF(J72=30, 1417, IF(J72=60, 1341, IF(J72=90, 1391, IF(J72=120, 1400, 0))))))</f>
        <v>1417</v>
      </c>
      <c r="P72" s="32">
        <f>0.3*1000*O72</f>
        <v>425100</v>
      </c>
      <c r="Q72" s="32">
        <f>$P72*M72*(1/1000000)</f>
        <v>0.20618222496710292</v>
      </c>
      <c r="R72" s="32">
        <f>$P72*N72*(1/1000000)</f>
        <v>0.84797282502127924</v>
      </c>
      <c r="S72">
        <v>3.0057179479579332</v>
      </c>
      <c r="T72" s="32">
        <f>L72*30</f>
        <v>7.3735217793325276</v>
      </c>
    </row>
    <row r="73" spans="1:20" hidden="1" outlineLevel="2" x14ac:dyDescent="0.25">
      <c r="A73" s="3" t="s">
        <v>20</v>
      </c>
      <c r="B73" s="3" t="s">
        <v>21</v>
      </c>
      <c r="C73" s="4">
        <v>2013</v>
      </c>
      <c r="D73" s="34" t="s">
        <v>67</v>
      </c>
      <c r="E73" s="34">
        <v>2</v>
      </c>
      <c r="F73" s="6" t="s">
        <v>33</v>
      </c>
      <c r="G73" s="9">
        <v>4620</v>
      </c>
      <c r="H73" s="11">
        <v>41389</v>
      </c>
      <c r="I73" s="12">
        <v>30</v>
      </c>
      <c r="J73" s="12">
        <v>60</v>
      </c>
      <c r="K73">
        <v>0.15095329803248614</v>
      </c>
      <c r="L73" s="33">
        <f>K73*(O73/1000)</f>
        <v>0.20242837266156391</v>
      </c>
      <c r="M73" s="32">
        <v>0.75682858209468029</v>
      </c>
      <c r="N73" s="32">
        <v>0.90027975124988113</v>
      </c>
      <c r="O73" s="32">
        <f>IF(J73=10, 1417, IF(J73=20, 1417, IF(J73=30, 1417, IF(J73=60, 1341, IF(J73=90, 1391, IF(J73=120, 1400, 0))))))</f>
        <v>1341</v>
      </c>
      <c r="P73" s="32">
        <f>0.3*1000*O73</f>
        <v>402300</v>
      </c>
      <c r="Q73" s="32"/>
      <c r="R73" s="32">
        <f>$P73*N73*(1/1000000)</f>
        <v>0.36218254392782712</v>
      </c>
      <c r="T73" s="32">
        <f>L73*30</f>
        <v>6.0728511798469169</v>
      </c>
    </row>
    <row r="74" spans="1:20" hidden="1" outlineLevel="2" x14ac:dyDescent="0.25">
      <c r="A74" s="3" t="s">
        <v>20</v>
      </c>
      <c r="B74" s="3" t="s">
        <v>21</v>
      </c>
      <c r="C74" s="4">
        <v>2013</v>
      </c>
      <c r="D74" s="34" t="s">
        <v>67</v>
      </c>
      <c r="E74" s="34">
        <v>2</v>
      </c>
      <c r="F74" s="6" t="s">
        <v>33</v>
      </c>
      <c r="G74" s="9">
        <v>4621</v>
      </c>
      <c r="H74" s="11">
        <v>41389</v>
      </c>
      <c r="I74" s="12">
        <v>60</v>
      </c>
      <c r="J74" s="12">
        <v>90</v>
      </c>
      <c r="K74">
        <v>0.14011804969967243</v>
      </c>
      <c r="L74" s="33">
        <f>K74*(O74/1000)</f>
        <v>0.19490420713224435</v>
      </c>
      <c r="M74" s="32">
        <v>0.67490416943586651</v>
      </c>
      <c r="N74" s="32">
        <v>1.7606195724413907</v>
      </c>
      <c r="O74" s="32">
        <f>IF(J74=10, 1417, IF(J74=20, 1417, IF(J74=30, 1417, IF(J74=60, 1341, IF(J74=90, 1391, IF(J74=120, 1400, 0))))))</f>
        <v>1391</v>
      </c>
      <c r="P74" s="32">
        <f>0.3*1000*O74</f>
        <v>417300</v>
      </c>
      <c r="Q74" s="32"/>
      <c r="R74" s="32">
        <f>$P74*N74*(1/1000000)</f>
        <v>0.73470654757979226</v>
      </c>
      <c r="T74" s="32">
        <f>L74*30</f>
        <v>5.8471262139673303</v>
      </c>
    </row>
    <row r="75" spans="1:20" hidden="1" outlineLevel="2" x14ac:dyDescent="0.25">
      <c r="A75" s="3" t="s">
        <v>20</v>
      </c>
      <c r="B75" s="3" t="s">
        <v>21</v>
      </c>
      <c r="C75" s="4">
        <v>2013</v>
      </c>
      <c r="D75" s="34" t="s">
        <v>67</v>
      </c>
      <c r="E75" s="34">
        <v>2</v>
      </c>
      <c r="F75" s="6" t="s">
        <v>33</v>
      </c>
      <c r="G75" s="9">
        <v>4622</v>
      </c>
      <c r="H75" s="11">
        <v>41389</v>
      </c>
      <c r="I75" s="12">
        <v>90</v>
      </c>
      <c r="J75" s="12">
        <v>120</v>
      </c>
      <c r="K75">
        <v>0.12246087999079644</v>
      </c>
      <c r="L75" s="33">
        <f>K75*(O75/1000)</f>
        <v>0.171445231987115</v>
      </c>
      <c r="M75">
        <v>0.51833317103486443</v>
      </c>
      <c r="N75">
        <v>2.0349376344331711</v>
      </c>
      <c r="O75" s="32">
        <f>IF(J75=10, 1417, IF(J75=20, 1417, IF(J75=30, 1417, IF(J75=60, 1341, IF(J75=90, 1391, IF(J75=120, 1400, 0))))))</f>
        <v>1400</v>
      </c>
      <c r="P75" s="32">
        <f>0.3*1000*O75</f>
        <v>420000</v>
      </c>
      <c r="Q75" s="32"/>
      <c r="R75" s="32">
        <f>$P75*N75*(1/1000000)</f>
        <v>0.85467380646193192</v>
      </c>
      <c r="T75" s="32">
        <f>L75*30</f>
        <v>5.1433569596134499</v>
      </c>
    </row>
    <row r="76" spans="1:20" hidden="1" outlineLevel="2" x14ac:dyDescent="0.25">
      <c r="A76" s="3" t="s">
        <v>20</v>
      </c>
      <c r="B76" s="3" t="s">
        <v>21</v>
      </c>
      <c r="C76" s="4">
        <v>2013</v>
      </c>
      <c r="D76" s="34" t="s">
        <v>67</v>
      </c>
      <c r="E76" s="34">
        <v>2</v>
      </c>
      <c r="F76" s="6" t="s">
        <v>33</v>
      </c>
      <c r="G76" s="9">
        <v>4623</v>
      </c>
      <c r="H76" s="11">
        <v>41389</v>
      </c>
      <c r="I76" s="12">
        <v>120</v>
      </c>
      <c r="J76" s="12">
        <v>150</v>
      </c>
      <c r="K76" s="32">
        <v>0.12159509074471789</v>
      </c>
      <c r="L76" s="33">
        <f>K76*(O76/1000)</f>
        <v>0</v>
      </c>
      <c r="M76" s="32">
        <v>0.47949079688477092</v>
      </c>
      <c r="N76" s="32">
        <v>4.9387552079131405</v>
      </c>
      <c r="O76" s="32">
        <f>IF(J76=10, 1417, IF(J76=20, 1417, IF(J76=30, 1417, IF(J76=60, 1341, IF(J76=90, 1391, IF(J76=120, 1400, 0))))))</f>
        <v>0</v>
      </c>
      <c r="P76" s="32">
        <f>0.3*1000*O76</f>
        <v>0</v>
      </c>
      <c r="Q76" s="32"/>
      <c r="R76" s="32">
        <f>$P76*N76*(1/1000000)</f>
        <v>0</v>
      </c>
      <c r="T76" s="32">
        <f>L76*30</f>
        <v>0</v>
      </c>
    </row>
    <row r="77" spans="1:20" hidden="1" outlineLevel="2" x14ac:dyDescent="0.25">
      <c r="A77" s="3" t="s">
        <v>20</v>
      </c>
      <c r="B77" s="3" t="s">
        <v>21</v>
      </c>
      <c r="C77" s="4">
        <v>2013</v>
      </c>
      <c r="D77" s="34" t="s">
        <v>67</v>
      </c>
      <c r="E77" s="34">
        <v>2</v>
      </c>
      <c r="F77" s="6" t="s">
        <v>33</v>
      </c>
      <c r="G77" s="9">
        <v>4624</v>
      </c>
      <c r="H77" s="11">
        <v>41389</v>
      </c>
      <c r="I77" s="12">
        <v>150</v>
      </c>
      <c r="J77" s="12">
        <v>180</v>
      </c>
      <c r="K77" s="32">
        <v>0.11381782036528817</v>
      </c>
      <c r="L77" s="33">
        <f>K77*(O77/1000)</f>
        <v>0</v>
      </c>
      <c r="M77" s="32">
        <v>0.21063433545127505</v>
      </c>
      <c r="N77" s="32">
        <v>20.778150020814266</v>
      </c>
      <c r="O77" s="32">
        <f>IF(J77=10, 1417, IF(J77=20, 1417, IF(J77=30, 1417, IF(J77=60, 1341, IF(J77=90, 1391, IF(J77=120, 1400, 0))))))</f>
        <v>0</v>
      </c>
      <c r="P77" s="32">
        <f>0.3*1000*O77</f>
        <v>0</v>
      </c>
      <c r="Q77" s="32"/>
      <c r="R77" s="32">
        <f>$P77*N77*(1/1000000)</f>
        <v>0</v>
      </c>
      <c r="T77" s="32">
        <f>L77*30</f>
        <v>0</v>
      </c>
    </row>
    <row r="78" spans="1:20" s="32" customFormat="1" outlineLevel="1" collapsed="1" x14ac:dyDescent="0.25">
      <c r="A78" s="33"/>
      <c r="B78" s="33"/>
      <c r="C78" s="34"/>
      <c r="D78" s="34"/>
      <c r="E78" s="34"/>
      <c r="F78" s="55" t="s">
        <v>115</v>
      </c>
      <c r="G78" s="9"/>
      <c r="H78" s="11"/>
      <c r="I78" s="12"/>
      <c r="J78" s="12"/>
      <c r="L78" s="33"/>
      <c r="T78" s="32">
        <f>SUBTOTAL(9,T72:T77)</f>
        <v>24.436856132760227</v>
      </c>
    </row>
    <row r="79" spans="1:20" hidden="1" outlineLevel="2" x14ac:dyDescent="0.25">
      <c r="A79" s="3" t="s">
        <v>20</v>
      </c>
      <c r="B79" s="3" t="s">
        <v>21</v>
      </c>
      <c r="C79" s="4">
        <v>2013</v>
      </c>
      <c r="D79" s="34" t="s">
        <v>60</v>
      </c>
      <c r="E79" s="4">
        <v>2</v>
      </c>
      <c r="F79" s="6" t="s">
        <v>34</v>
      </c>
      <c r="G79" s="9">
        <v>4715</v>
      </c>
      <c r="H79" s="11">
        <v>41389</v>
      </c>
      <c r="I79" s="13">
        <v>0</v>
      </c>
      <c r="J79" s="13">
        <v>30</v>
      </c>
      <c r="K79" s="35">
        <v>0.11643326636803286</v>
      </c>
      <c r="L79" s="33">
        <f>K79*(O79/1000)</f>
        <v>0.16498593844350257</v>
      </c>
      <c r="M79" s="35">
        <v>6.1510277203429393E-2</v>
      </c>
      <c r="N79" s="35">
        <v>2.6225311985958268</v>
      </c>
      <c r="O79" s="32">
        <f>IF(J79=10, 1417, IF(J79=20, 1417, IF(J79=30, 1417, IF(J79=60, 1341, IF(J79=90, 1391, IF(J79=120, 1400, 0))))))</f>
        <v>1417</v>
      </c>
      <c r="P79" s="32">
        <f>0.3*1000*O79</f>
        <v>425100</v>
      </c>
      <c r="Q79" s="32">
        <f>$P79*M79*(1/1000000)</f>
        <v>2.6148018839177833E-2</v>
      </c>
      <c r="R79" s="32">
        <f>$P79*N79*(1/1000000)</f>
        <v>1.1148380125230859</v>
      </c>
      <c r="S79">
        <v>9.8230954349865005</v>
      </c>
      <c r="T79" s="32">
        <f>L79*30</f>
        <v>4.9495781533050769</v>
      </c>
    </row>
    <row r="80" spans="1:20" hidden="1" outlineLevel="2" x14ac:dyDescent="0.25">
      <c r="A80" s="3" t="s">
        <v>20</v>
      </c>
      <c r="B80" s="3" t="s">
        <v>21</v>
      </c>
      <c r="C80" s="4">
        <v>2013</v>
      </c>
      <c r="D80" s="34" t="s">
        <v>60</v>
      </c>
      <c r="E80" s="34">
        <v>2</v>
      </c>
      <c r="F80" s="6" t="s">
        <v>34</v>
      </c>
      <c r="G80" s="9">
        <v>4716</v>
      </c>
      <c r="H80" s="11">
        <v>41389</v>
      </c>
      <c r="I80" s="12">
        <v>30</v>
      </c>
      <c r="J80" s="12">
        <v>60</v>
      </c>
      <c r="K80" s="32">
        <v>0.12112228288490222</v>
      </c>
      <c r="L80" s="33">
        <f>K80*(O80/1000)</f>
        <v>0.16242498134865388</v>
      </c>
      <c r="M80" s="32">
        <v>0.3163026984637517</v>
      </c>
      <c r="N80" s="32">
        <v>4.7157856861868428</v>
      </c>
      <c r="O80" s="32">
        <f>IF(J80=10, 1417, IF(J80=20, 1417, IF(J80=30, 1417, IF(J80=60, 1341, IF(J80=90, 1391, IF(J80=120, 1400, 0))))))</f>
        <v>1341</v>
      </c>
      <c r="P80" s="32">
        <f>0.3*1000*O80</f>
        <v>402300</v>
      </c>
      <c r="Q80" s="32"/>
      <c r="R80" s="32">
        <f>$P80*N80*(1/1000000)</f>
        <v>1.8971605815529669</v>
      </c>
      <c r="T80" s="32">
        <f>L80*30</f>
        <v>4.8727494404596161</v>
      </c>
    </row>
    <row r="81" spans="1:20" hidden="1" outlineLevel="2" x14ac:dyDescent="0.25">
      <c r="A81" s="3" t="s">
        <v>20</v>
      </c>
      <c r="B81" s="3" t="s">
        <v>21</v>
      </c>
      <c r="C81" s="4">
        <v>2013</v>
      </c>
      <c r="D81" s="34" t="s">
        <v>60</v>
      </c>
      <c r="E81" s="34">
        <v>2</v>
      </c>
      <c r="F81" s="6" t="s">
        <v>34</v>
      </c>
      <c r="G81" s="9">
        <v>4717</v>
      </c>
      <c r="H81" s="11">
        <v>41389</v>
      </c>
      <c r="I81" s="12">
        <v>60</v>
      </c>
      <c r="J81" s="12">
        <v>90</v>
      </c>
      <c r="K81" s="32">
        <v>0.12776429798125077</v>
      </c>
      <c r="L81" s="33">
        <f>K81*(O81/1000)</f>
        <v>0.17772013849191984</v>
      </c>
      <c r="M81" s="32">
        <v>0.71919054872923283</v>
      </c>
      <c r="N81" s="32">
        <v>9.9431713448471122</v>
      </c>
      <c r="O81" s="32">
        <f>IF(J81=10, 1417, IF(J81=20, 1417, IF(J81=30, 1417, IF(J81=60, 1341, IF(J81=90, 1391, IF(J81=120, 1400, 0))))))</f>
        <v>1391</v>
      </c>
      <c r="P81" s="32">
        <f>0.3*1000*O81</f>
        <v>417300</v>
      </c>
      <c r="Q81" s="32"/>
      <c r="R81" s="32">
        <f>$P81*N81*(1/1000000)</f>
        <v>4.1492854022046997</v>
      </c>
      <c r="T81" s="32">
        <f>L81*30</f>
        <v>5.3316041547575947</v>
      </c>
    </row>
    <row r="82" spans="1:20" hidden="1" outlineLevel="2" x14ac:dyDescent="0.25">
      <c r="A82" s="3" t="s">
        <v>20</v>
      </c>
      <c r="B82" s="3" t="s">
        <v>21</v>
      </c>
      <c r="C82" s="4">
        <v>2013</v>
      </c>
      <c r="D82" s="34" t="s">
        <v>60</v>
      </c>
      <c r="E82" s="4">
        <v>2</v>
      </c>
      <c r="F82" s="6" t="s">
        <v>34</v>
      </c>
      <c r="G82" s="9">
        <v>4718</v>
      </c>
      <c r="H82" s="11">
        <v>41389</v>
      </c>
      <c r="I82" s="12">
        <v>90</v>
      </c>
      <c r="J82" s="12">
        <v>120</v>
      </c>
      <c r="K82">
        <v>0.12784949304025878</v>
      </c>
      <c r="L82" s="33">
        <f>K82*(O82/1000)</f>
        <v>0.17898929025636229</v>
      </c>
      <c r="M82">
        <v>0.38135056807593237</v>
      </c>
      <c r="N82">
        <v>6.2753890949204054</v>
      </c>
      <c r="O82" s="32">
        <f>IF(J82=10, 1417, IF(J82=20, 1417, IF(J82=30, 1417, IF(J82=60, 1341, IF(J82=90, 1391, IF(J82=120, 1400, 0))))))</f>
        <v>1400</v>
      </c>
      <c r="P82" s="32">
        <f>0.3*1000*O82</f>
        <v>420000</v>
      </c>
      <c r="Q82" s="32"/>
      <c r="R82" s="32">
        <f>$P82*N82*(1/1000000)</f>
        <v>2.63566341986657</v>
      </c>
      <c r="T82" s="32">
        <f>L82*30</f>
        <v>5.369678707690869</v>
      </c>
    </row>
    <row r="83" spans="1:20" hidden="1" outlineLevel="2" x14ac:dyDescent="0.25">
      <c r="A83" s="3" t="s">
        <v>20</v>
      </c>
      <c r="B83" s="3" t="s">
        <v>21</v>
      </c>
      <c r="C83" s="4">
        <v>2013</v>
      </c>
      <c r="D83" s="34" t="s">
        <v>60</v>
      </c>
      <c r="E83" s="34">
        <v>2</v>
      </c>
      <c r="F83" s="6" t="s">
        <v>34</v>
      </c>
      <c r="G83" s="9">
        <v>4719</v>
      </c>
      <c r="H83" s="11">
        <v>41389</v>
      </c>
      <c r="I83" s="12">
        <v>120</v>
      </c>
      <c r="J83" s="12">
        <v>150</v>
      </c>
      <c r="K83" s="32">
        <v>0.13604155198261147</v>
      </c>
      <c r="L83" s="33">
        <f>K83*(O83/1000)</f>
        <v>0</v>
      </c>
      <c r="M83" s="32">
        <v>0.3700856494118388</v>
      </c>
      <c r="N83" s="32">
        <v>7.4017129882367749</v>
      </c>
      <c r="O83" s="32">
        <f>IF(J83=10, 1417, IF(J83=20, 1417, IF(J83=30, 1417, IF(J83=60, 1341, IF(J83=90, 1391, IF(J83=120, 1400, 0))))))</f>
        <v>0</v>
      </c>
      <c r="P83" s="32">
        <f>0.3*1000*O83</f>
        <v>0</v>
      </c>
      <c r="Q83" s="32"/>
      <c r="R83" s="32">
        <f>$P83*N83*(1/1000000)</f>
        <v>0</v>
      </c>
      <c r="T83" s="32">
        <f>L83*30</f>
        <v>0</v>
      </c>
    </row>
    <row r="84" spans="1:20" hidden="1" outlineLevel="2" x14ac:dyDescent="0.25">
      <c r="A84" s="3" t="s">
        <v>20</v>
      </c>
      <c r="B84" s="3" t="s">
        <v>21</v>
      </c>
      <c r="C84" s="4">
        <v>2013</v>
      </c>
      <c r="D84" s="34" t="s">
        <v>60</v>
      </c>
      <c r="E84" s="34">
        <v>2</v>
      </c>
      <c r="F84" s="6" t="s">
        <v>34</v>
      </c>
      <c r="G84" s="9">
        <v>4720</v>
      </c>
      <c r="H84" s="11">
        <v>41389</v>
      </c>
      <c r="I84" s="12">
        <v>150</v>
      </c>
      <c r="J84" s="12">
        <v>180</v>
      </c>
      <c r="K84">
        <v>0.15445488442326882</v>
      </c>
      <c r="L84" s="33">
        <f>K84*(O84/1000)</f>
        <v>0</v>
      </c>
      <c r="M84">
        <v>0.35745721700545602</v>
      </c>
      <c r="N84">
        <v>35.993955879021613</v>
      </c>
      <c r="O84" s="32">
        <f>IF(J84=10, 1417, IF(J84=20, 1417, IF(J84=30, 1417, IF(J84=60, 1341, IF(J84=90, 1391, IF(J84=120, 1400, 0))))))</f>
        <v>0</v>
      </c>
      <c r="P84" s="32">
        <f>0.3*1000*O84</f>
        <v>0</v>
      </c>
      <c r="Q84" s="32"/>
      <c r="R84" s="32">
        <f>$P84*N84*(1/1000000)</f>
        <v>0</v>
      </c>
      <c r="T84" s="32">
        <f>L84*30</f>
        <v>0</v>
      </c>
    </row>
    <row r="85" spans="1:20" s="32" customFormat="1" outlineLevel="1" collapsed="1" x14ac:dyDescent="0.25">
      <c r="A85" s="33"/>
      <c r="B85" s="33"/>
      <c r="C85" s="34"/>
      <c r="D85" s="34"/>
      <c r="E85" s="34"/>
      <c r="F85" s="55" t="s">
        <v>116</v>
      </c>
      <c r="G85" s="9"/>
      <c r="H85" s="11"/>
      <c r="I85" s="12"/>
      <c r="J85" s="12"/>
      <c r="L85" s="33"/>
      <c r="T85" s="32">
        <f>SUBTOTAL(9,T79:T84)</f>
        <v>20.523610456213159</v>
      </c>
    </row>
    <row r="86" spans="1:20" hidden="1" outlineLevel="2" x14ac:dyDescent="0.25">
      <c r="A86" s="3" t="s">
        <v>20</v>
      </c>
      <c r="B86" s="3" t="s">
        <v>21</v>
      </c>
      <c r="C86" s="4">
        <v>2013</v>
      </c>
      <c r="D86" s="34" t="s">
        <v>66</v>
      </c>
      <c r="E86" s="34">
        <v>2</v>
      </c>
      <c r="F86" s="6" t="s">
        <v>35</v>
      </c>
      <c r="G86" s="9">
        <v>4625</v>
      </c>
      <c r="H86" s="11">
        <v>41389</v>
      </c>
      <c r="I86" s="13">
        <v>0</v>
      </c>
      <c r="J86" s="13">
        <v>30</v>
      </c>
      <c r="K86" s="35">
        <v>0.14831049853233141</v>
      </c>
      <c r="L86" s="33">
        <f>K86*(O86/1000)</f>
        <v>0.21015597642031361</v>
      </c>
      <c r="M86" s="35">
        <v>0.70047713575655368</v>
      </c>
      <c r="N86" s="35">
        <v>1.9583762175729005</v>
      </c>
      <c r="O86" s="32">
        <f>IF(J86=10, 1417, IF(J86=20, 1417, IF(J86=30, 1417, IF(J86=60, 1341, IF(J86=90, 1391, IF(J86=120, 1400, 0))))))</f>
        <v>1417</v>
      </c>
      <c r="P86" s="32">
        <f>0.3*1000*O86</f>
        <v>425100</v>
      </c>
      <c r="Q86" s="32">
        <f>$P86*M86*(1/1000000)</f>
        <v>0.29777283041011099</v>
      </c>
      <c r="R86" s="32">
        <f>$P86*N86*(1/1000000)</f>
        <v>0.83250573009023998</v>
      </c>
      <c r="S86">
        <v>3.5692530644202778</v>
      </c>
      <c r="T86" s="32">
        <f>L86*30</f>
        <v>6.304679292609408</v>
      </c>
    </row>
    <row r="87" spans="1:20" hidden="1" outlineLevel="2" x14ac:dyDescent="0.25">
      <c r="A87" s="3" t="s">
        <v>20</v>
      </c>
      <c r="B87" s="3" t="s">
        <v>21</v>
      </c>
      <c r="C87" s="4">
        <v>2013</v>
      </c>
      <c r="D87" s="34" t="s">
        <v>66</v>
      </c>
      <c r="E87" s="34">
        <v>2</v>
      </c>
      <c r="F87" s="6" t="s">
        <v>35</v>
      </c>
      <c r="G87" s="9">
        <v>4626</v>
      </c>
      <c r="H87" s="11">
        <v>41389</v>
      </c>
      <c r="I87" s="12">
        <v>30</v>
      </c>
      <c r="J87" s="12">
        <v>60</v>
      </c>
      <c r="K87">
        <v>0.15363661855373081</v>
      </c>
      <c r="L87" s="33">
        <f>K87*(O87/1000)</f>
        <v>0.20602670548055302</v>
      </c>
      <c r="M87">
        <v>1.1061816573436569</v>
      </c>
      <c r="N87">
        <v>1.2946789801197061</v>
      </c>
      <c r="O87" s="32">
        <f>IF(J87=10, 1417, IF(J87=20, 1417, IF(J87=30, 1417, IF(J87=60, 1341, IF(J87=90, 1391, IF(J87=120, 1400, 0))))))</f>
        <v>1341</v>
      </c>
      <c r="P87" s="32">
        <f>0.3*1000*O87</f>
        <v>402300</v>
      </c>
      <c r="Q87" s="32"/>
      <c r="R87" s="32">
        <f>$P87*N87*(1/1000000)</f>
        <v>0.52084935370215768</v>
      </c>
      <c r="T87" s="32">
        <f>L87*30</f>
        <v>6.1808011644165903</v>
      </c>
    </row>
    <row r="88" spans="1:20" hidden="1" outlineLevel="2" x14ac:dyDescent="0.25">
      <c r="A88" s="3" t="s">
        <v>20</v>
      </c>
      <c r="B88" s="3" t="s">
        <v>21</v>
      </c>
      <c r="C88" s="4">
        <v>2013</v>
      </c>
      <c r="D88" s="34" t="s">
        <v>66</v>
      </c>
      <c r="E88" s="34">
        <v>2</v>
      </c>
      <c r="F88" s="6" t="s">
        <v>35</v>
      </c>
      <c r="G88" s="9">
        <v>4627</v>
      </c>
      <c r="H88" s="11">
        <v>41389</v>
      </c>
      <c r="I88" s="12">
        <v>60</v>
      </c>
      <c r="J88" s="12">
        <v>90</v>
      </c>
      <c r="K88">
        <v>0.13828747929210211</v>
      </c>
      <c r="L88" s="33">
        <f>K88*(O88/1000)</f>
        <v>0.19235788369531404</v>
      </c>
      <c r="M88">
        <v>0.73705394842772165</v>
      </c>
      <c r="N88">
        <v>1.8548377510101606</v>
      </c>
      <c r="O88" s="32">
        <f>IF(J88=10, 1417, IF(J88=20, 1417, IF(J88=30, 1417, IF(J88=60, 1341, IF(J88=90, 1391, IF(J88=120, 1400, 0))))))</f>
        <v>1391</v>
      </c>
      <c r="P88" s="32">
        <f>0.3*1000*O88</f>
        <v>417300</v>
      </c>
      <c r="Q88" s="32"/>
      <c r="R88" s="32">
        <f>$P88*N88*(1/1000000)</f>
        <v>0.77402379349654005</v>
      </c>
      <c r="T88" s="32">
        <f>L88*30</f>
        <v>5.7707365108594209</v>
      </c>
    </row>
    <row r="89" spans="1:20" hidden="1" outlineLevel="2" x14ac:dyDescent="0.25">
      <c r="A89" s="3" t="s">
        <v>20</v>
      </c>
      <c r="B89" s="3" t="s">
        <v>21</v>
      </c>
      <c r="C89" s="4">
        <v>2013</v>
      </c>
      <c r="D89" s="34" t="s">
        <v>66</v>
      </c>
      <c r="E89" s="34">
        <v>2</v>
      </c>
      <c r="F89" s="6" t="s">
        <v>35</v>
      </c>
      <c r="G89" s="9">
        <v>4628</v>
      </c>
      <c r="H89" s="11">
        <v>41389</v>
      </c>
      <c r="I89" s="12">
        <v>90</v>
      </c>
      <c r="J89" s="12">
        <v>120</v>
      </c>
      <c r="K89">
        <v>0.1234172552777812</v>
      </c>
      <c r="L89" s="33">
        <f>K89*(O89/1000)</f>
        <v>0.17278415738889369</v>
      </c>
      <c r="M89">
        <v>0.54769276335861317</v>
      </c>
      <c r="N89">
        <v>2.7240508493362601</v>
      </c>
      <c r="O89" s="32">
        <f>IF(J89=10, 1417, IF(J89=20, 1417, IF(J89=30, 1417, IF(J89=60, 1341, IF(J89=90, 1391, IF(J89=120, 1400, 0))))))</f>
        <v>1400</v>
      </c>
      <c r="P89" s="32">
        <f>0.3*1000*O89</f>
        <v>420000</v>
      </c>
      <c r="Q89" s="32"/>
      <c r="R89" s="32">
        <f>$P89*N89*(1/1000000)</f>
        <v>1.144101356721229</v>
      </c>
      <c r="T89" s="32">
        <f>L89*30</f>
        <v>5.183524721666811</v>
      </c>
    </row>
    <row r="90" spans="1:20" hidden="1" outlineLevel="2" x14ac:dyDescent="0.25">
      <c r="A90" s="3" t="s">
        <v>20</v>
      </c>
      <c r="B90" s="3" t="s">
        <v>21</v>
      </c>
      <c r="C90" s="4">
        <v>2013</v>
      </c>
      <c r="D90" s="34" t="s">
        <v>66</v>
      </c>
      <c r="E90" s="34">
        <v>2</v>
      </c>
      <c r="F90" s="6" t="s">
        <v>35</v>
      </c>
      <c r="G90" s="9">
        <v>4629</v>
      </c>
      <c r="H90" s="11">
        <v>41389</v>
      </c>
      <c r="I90" s="12">
        <v>120</v>
      </c>
      <c r="J90" s="12">
        <v>150</v>
      </c>
      <c r="K90">
        <v>0.10576642865296058</v>
      </c>
      <c r="L90" s="33">
        <f>K90*(O90/1000)</f>
        <v>0</v>
      </c>
      <c r="M90">
        <v>0.88606779103157574</v>
      </c>
      <c r="N90">
        <v>3.7799274915283183</v>
      </c>
      <c r="O90" s="32">
        <f>IF(J90=10, 1417, IF(J90=20, 1417, IF(J90=30, 1417, IF(J90=60, 1341, IF(J90=90, 1391, IF(J90=120, 1400, 0))))))</f>
        <v>0</v>
      </c>
      <c r="P90" s="32">
        <f>0.3*1000*O90</f>
        <v>0</v>
      </c>
      <c r="Q90" s="32"/>
      <c r="R90" s="32">
        <f>$P90*N90*(1/1000000)</f>
        <v>0</v>
      </c>
      <c r="T90" s="32">
        <f>L90*30</f>
        <v>0</v>
      </c>
    </row>
    <row r="91" spans="1:20" hidden="1" outlineLevel="2" x14ac:dyDescent="0.25">
      <c r="A91" s="3" t="s">
        <v>20</v>
      </c>
      <c r="B91" s="3" t="s">
        <v>21</v>
      </c>
      <c r="C91" s="4">
        <v>2013</v>
      </c>
      <c r="D91" s="34" t="s">
        <v>66</v>
      </c>
      <c r="E91" s="34">
        <v>2</v>
      </c>
      <c r="F91" s="6" t="s">
        <v>35</v>
      </c>
      <c r="G91" s="9">
        <v>4630</v>
      </c>
      <c r="H91" s="11">
        <v>41389</v>
      </c>
      <c r="I91" s="12">
        <v>150</v>
      </c>
      <c r="J91" s="12">
        <v>180</v>
      </c>
      <c r="K91">
        <v>0.10691569071176978</v>
      </c>
      <c r="L91" s="33">
        <f>K91*(O91/1000)</f>
        <v>0</v>
      </c>
      <c r="M91">
        <v>0.31428968917392008</v>
      </c>
      <c r="N91">
        <v>7.7392656192977309</v>
      </c>
      <c r="O91" s="32">
        <f>IF(J91=10, 1417, IF(J91=20, 1417, IF(J91=30, 1417, IF(J91=60, 1341, IF(J91=90, 1391, IF(J91=120, 1400, 0))))))</f>
        <v>0</v>
      </c>
      <c r="P91" s="32">
        <f>0.3*1000*O91</f>
        <v>0</v>
      </c>
      <c r="Q91" s="32"/>
      <c r="R91" s="32">
        <f>$P91*N91*(1/1000000)</f>
        <v>0</v>
      </c>
      <c r="T91" s="32">
        <f>L91*30</f>
        <v>0</v>
      </c>
    </row>
    <row r="92" spans="1:20" s="32" customFormat="1" outlineLevel="1" collapsed="1" x14ac:dyDescent="0.25">
      <c r="A92" s="33"/>
      <c r="B92" s="33"/>
      <c r="C92" s="34"/>
      <c r="D92" s="34"/>
      <c r="E92" s="34"/>
      <c r="F92" s="55" t="s">
        <v>117</v>
      </c>
      <c r="G92" s="9"/>
      <c r="H92" s="11"/>
      <c r="I92" s="12"/>
      <c r="J92" s="12"/>
      <c r="L92" s="33"/>
      <c r="T92" s="32">
        <f>SUBTOTAL(9,T86:T91)</f>
        <v>23.439741689552228</v>
      </c>
    </row>
    <row r="93" spans="1:20" hidden="1" outlineLevel="2" x14ac:dyDescent="0.25">
      <c r="A93" s="3" t="s">
        <v>20</v>
      </c>
      <c r="B93" s="3" t="s">
        <v>21</v>
      </c>
      <c r="C93" s="4">
        <v>2013</v>
      </c>
      <c r="D93" s="34" t="s">
        <v>63</v>
      </c>
      <c r="E93" s="34">
        <v>2</v>
      </c>
      <c r="F93" s="6" t="s">
        <v>36</v>
      </c>
      <c r="G93" s="9">
        <v>4721</v>
      </c>
      <c r="H93" s="11">
        <v>41389</v>
      </c>
      <c r="I93" s="13">
        <v>0</v>
      </c>
      <c r="J93" s="13">
        <v>30</v>
      </c>
      <c r="K93" s="35">
        <v>0.11606256947048289</v>
      </c>
      <c r="L93" s="33">
        <f>K93*(O93/1000)</f>
        <v>0.16446066093967426</v>
      </c>
      <c r="M93" s="35">
        <v>1.8064365214514506</v>
      </c>
      <c r="N93" s="35">
        <v>7.0064952151283171</v>
      </c>
      <c r="O93" s="32">
        <f>IF(J93=10, 1417, IF(J93=20, 1417, IF(J93=30, 1417, IF(J93=60, 1341, IF(J93=90, 1391, IF(J93=120, 1400, 0))))))</f>
        <v>1417</v>
      </c>
      <c r="P93" s="32">
        <f>0.3*1000*O93</f>
        <v>425100</v>
      </c>
      <c r="Q93" s="32">
        <f>$P93*M93*(1/1000000)</f>
        <v>0.76791616526901163</v>
      </c>
      <c r="R93" s="32">
        <f>$P93*N93*(1/1000000)</f>
        <v>2.9784611159510477</v>
      </c>
      <c r="S93">
        <v>29.902311032005063</v>
      </c>
      <c r="T93" s="32">
        <f>L93*30</f>
        <v>4.9338198281902281</v>
      </c>
    </row>
    <row r="94" spans="1:20" hidden="1" outlineLevel="2" x14ac:dyDescent="0.25">
      <c r="A94" s="3" t="s">
        <v>20</v>
      </c>
      <c r="B94" s="3" t="s">
        <v>21</v>
      </c>
      <c r="C94" s="4">
        <v>2013</v>
      </c>
      <c r="D94" s="34" t="s">
        <v>63</v>
      </c>
      <c r="E94" s="34">
        <v>2</v>
      </c>
      <c r="F94" s="6" t="s">
        <v>36</v>
      </c>
      <c r="G94" s="9">
        <v>4722</v>
      </c>
      <c r="H94" s="11">
        <v>41389</v>
      </c>
      <c r="I94" s="12">
        <v>30</v>
      </c>
      <c r="J94" s="12">
        <v>60</v>
      </c>
      <c r="K94">
        <v>0.13146163158728447</v>
      </c>
      <c r="L94" s="33">
        <f>K94*(O94/1000)</f>
        <v>0.17629004795854847</v>
      </c>
      <c r="M94">
        <v>1.1727041933613014</v>
      </c>
      <c r="N94">
        <v>9.4494759382418909</v>
      </c>
      <c r="O94" s="32">
        <f>IF(J94=10, 1417, IF(J94=20, 1417, IF(J94=30, 1417, IF(J94=60, 1341, IF(J94=90, 1391, IF(J94=120, 1400, 0))))))</f>
        <v>1341</v>
      </c>
      <c r="P94" s="32">
        <f>0.3*1000*O94</f>
        <v>402300</v>
      </c>
      <c r="Q94" s="32"/>
      <c r="R94" s="32">
        <f>$P94*N94*(1/1000000)</f>
        <v>3.8015241699547122</v>
      </c>
      <c r="T94" s="32">
        <f>L94*30</f>
        <v>5.2887014387564539</v>
      </c>
    </row>
    <row r="95" spans="1:20" hidden="1" outlineLevel="2" x14ac:dyDescent="0.25">
      <c r="A95" s="3" t="s">
        <v>20</v>
      </c>
      <c r="B95" s="3" t="s">
        <v>21</v>
      </c>
      <c r="C95" s="4">
        <v>2013</v>
      </c>
      <c r="D95" s="34" t="s">
        <v>63</v>
      </c>
      <c r="E95" s="34">
        <v>2</v>
      </c>
      <c r="F95" s="6" t="s">
        <v>36</v>
      </c>
      <c r="G95" s="9">
        <v>4723</v>
      </c>
      <c r="H95" s="11">
        <v>41389</v>
      </c>
      <c r="I95" s="12">
        <v>60</v>
      </c>
      <c r="J95" s="12">
        <v>90</v>
      </c>
      <c r="K95" s="32">
        <v>0.13342450333717082</v>
      </c>
      <c r="L95" s="33">
        <f>K95*(O95/1000)</f>
        <v>0.18559348414200461</v>
      </c>
      <c r="M95" s="32">
        <v>0.3642019950431537</v>
      </c>
      <c r="N95" s="32">
        <v>16.316249377933286</v>
      </c>
      <c r="O95" s="32">
        <f>IF(J95=10, 1417, IF(J95=20, 1417, IF(J95=30, 1417, IF(J95=60, 1341, IF(J95=90, 1391, IF(J95=120, 1400, 0))))))</f>
        <v>1391</v>
      </c>
      <c r="P95" s="32">
        <f>0.3*1000*O95</f>
        <v>417300</v>
      </c>
      <c r="Q95" s="32"/>
      <c r="R95" s="32">
        <f>$P95*N95*(1/1000000)</f>
        <v>6.8087708654115602</v>
      </c>
      <c r="T95" s="32">
        <f>L95*30</f>
        <v>5.5678045242601382</v>
      </c>
    </row>
    <row r="96" spans="1:20" hidden="1" outlineLevel="2" x14ac:dyDescent="0.25">
      <c r="A96" s="3" t="s">
        <v>20</v>
      </c>
      <c r="B96" s="3" t="s">
        <v>21</v>
      </c>
      <c r="C96" s="4">
        <v>2013</v>
      </c>
      <c r="D96" s="34" t="s">
        <v>63</v>
      </c>
      <c r="E96" s="34">
        <v>2</v>
      </c>
      <c r="F96" s="6" t="s">
        <v>36</v>
      </c>
      <c r="G96" s="9">
        <v>4724</v>
      </c>
      <c r="H96" s="11">
        <v>41389</v>
      </c>
      <c r="I96" s="12">
        <v>90</v>
      </c>
      <c r="J96" s="12">
        <v>120</v>
      </c>
      <c r="K96" s="32">
        <v>0.13616533564265892</v>
      </c>
      <c r="L96" s="33">
        <f>K96*(O96/1000)</f>
        <v>0.19063146989972249</v>
      </c>
      <c r="M96" s="32">
        <v>0.42370631837137518</v>
      </c>
      <c r="N96" s="32">
        <v>37.01342551290174</v>
      </c>
      <c r="O96" s="32">
        <f>IF(J96=10, 1417, IF(J96=20, 1417, IF(J96=30, 1417, IF(J96=60, 1341, IF(J96=90, 1391, IF(J96=120, 1400, 0))))))</f>
        <v>1400</v>
      </c>
      <c r="P96" s="32">
        <f>0.3*1000*O96</f>
        <v>420000</v>
      </c>
      <c r="Q96" s="32"/>
      <c r="R96" s="32">
        <f>$P96*N96*(1/1000000)</f>
        <v>15.545638715418731</v>
      </c>
      <c r="T96" s="32">
        <f>L96*30</f>
        <v>5.7189440969916747</v>
      </c>
    </row>
    <row r="97" spans="1:20" hidden="1" outlineLevel="2" x14ac:dyDescent="0.25">
      <c r="A97" s="3" t="s">
        <v>20</v>
      </c>
      <c r="B97" s="3" t="s">
        <v>21</v>
      </c>
      <c r="C97" s="4">
        <v>2013</v>
      </c>
      <c r="D97" s="34" t="s">
        <v>63</v>
      </c>
      <c r="E97" s="34">
        <v>2</v>
      </c>
      <c r="F97" s="6" t="s">
        <v>36</v>
      </c>
      <c r="G97" s="9">
        <v>4725</v>
      </c>
      <c r="H97" s="11">
        <v>41389</v>
      </c>
      <c r="I97" s="12">
        <v>120</v>
      </c>
      <c r="J97" s="12">
        <v>150</v>
      </c>
      <c r="K97">
        <v>0.14088384403783832</v>
      </c>
      <c r="L97" s="33">
        <f>K97*(O97/1000)</f>
        <v>0</v>
      </c>
      <c r="M97">
        <v>0.47966751969782562</v>
      </c>
      <c r="N97">
        <v>35.681389985685186</v>
      </c>
      <c r="O97" s="32">
        <f>IF(J97=10, 1417, IF(J97=20, 1417, IF(J97=30, 1417, IF(J97=60, 1341, IF(J97=90, 1391, IF(J97=120, 1400, 0))))))</f>
        <v>0</v>
      </c>
      <c r="P97" s="32">
        <f>0.3*1000*O97</f>
        <v>0</v>
      </c>
      <c r="Q97" s="32"/>
      <c r="R97" s="32">
        <f>$P97*N97*(1/1000000)</f>
        <v>0</v>
      </c>
      <c r="T97" s="32">
        <f>L97*30</f>
        <v>0</v>
      </c>
    </row>
    <row r="98" spans="1:20" hidden="1" outlineLevel="2" x14ac:dyDescent="0.25">
      <c r="A98" s="3" t="s">
        <v>20</v>
      </c>
      <c r="B98" s="3" t="s">
        <v>21</v>
      </c>
      <c r="C98" s="4">
        <v>2013</v>
      </c>
      <c r="D98" s="34" t="s">
        <v>63</v>
      </c>
      <c r="E98" s="34">
        <v>2</v>
      </c>
      <c r="F98" s="6" t="s">
        <v>36</v>
      </c>
      <c r="G98" s="9">
        <v>4726</v>
      </c>
      <c r="H98" s="11">
        <v>41389</v>
      </c>
      <c r="I98" s="12">
        <v>150</v>
      </c>
      <c r="J98" s="12">
        <v>180</v>
      </c>
      <c r="K98">
        <v>0.13914871778803511</v>
      </c>
      <c r="L98" s="33">
        <f>K98*(O98/1000)</f>
        <v>0</v>
      </c>
      <c r="M98">
        <v>0.19200414714686051</v>
      </c>
      <c r="N98">
        <v>11.969724186000212</v>
      </c>
      <c r="O98" s="32">
        <f>IF(J98=10, 1417, IF(J98=20, 1417, IF(J98=30, 1417, IF(J98=60, 1341, IF(J98=90, 1391, IF(J98=120, 1400, 0))))))</f>
        <v>0</v>
      </c>
      <c r="P98" s="32">
        <f>0.3*1000*O98</f>
        <v>0</v>
      </c>
      <c r="Q98" s="32"/>
      <c r="R98" s="32">
        <f>$P98*N98*(1/1000000)</f>
        <v>0</v>
      </c>
      <c r="T98" s="32">
        <f>L98*30</f>
        <v>0</v>
      </c>
    </row>
    <row r="99" spans="1:20" s="32" customFormat="1" outlineLevel="1" collapsed="1" x14ac:dyDescent="0.25">
      <c r="A99" s="33"/>
      <c r="B99" s="33"/>
      <c r="C99" s="34"/>
      <c r="D99" s="34"/>
      <c r="E99" s="34"/>
      <c r="F99" s="55" t="s">
        <v>118</v>
      </c>
      <c r="G99" s="9"/>
      <c r="H99" s="11"/>
      <c r="I99" s="12"/>
      <c r="J99" s="12"/>
      <c r="L99" s="33"/>
      <c r="T99" s="32">
        <f>SUBTOTAL(9,T93:T98)</f>
        <v>21.509269888198496</v>
      </c>
    </row>
    <row r="100" spans="1:20" hidden="1" outlineLevel="2" x14ac:dyDescent="0.25">
      <c r="A100" s="3" t="s">
        <v>20</v>
      </c>
      <c r="B100" s="3" t="s">
        <v>21</v>
      </c>
      <c r="C100" s="4">
        <v>2013</v>
      </c>
      <c r="D100" s="34" t="s">
        <v>69</v>
      </c>
      <c r="E100" s="34">
        <v>2</v>
      </c>
      <c r="F100" s="6" t="s">
        <v>37</v>
      </c>
      <c r="G100" s="9">
        <v>4631</v>
      </c>
      <c r="H100" s="11">
        <v>41389</v>
      </c>
      <c r="I100" s="13">
        <v>0</v>
      </c>
      <c r="J100" s="13">
        <v>30</v>
      </c>
      <c r="K100" s="35">
        <v>0.15369076197451714</v>
      </c>
      <c r="L100" s="33">
        <f>K100*(O100/1000)</f>
        <v>0.21777980971789079</v>
      </c>
      <c r="M100" s="35">
        <v>0.35618081633381338</v>
      </c>
      <c r="N100" s="35">
        <v>2.5944647206488076</v>
      </c>
      <c r="O100" s="32">
        <f>IF(J100=10, 1417, IF(J100=20, 1417, IF(J100=30, 1417, IF(J100=60, 1341, IF(J100=90, 1391, IF(J100=120, 1400, 0))))))</f>
        <v>1417</v>
      </c>
      <c r="P100" s="32">
        <f>0.3*1000*O100</f>
        <v>425100</v>
      </c>
      <c r="Q100" s="32">
        <f>$P100*M100*(1/1000000)</f>
        <v>0.15141246502350406</v>
      </c>
      <c r="R100" s="32">
        <f>$P100*N100*(1/1000000)</f>
        <v>1.1029069527478079</v>
      </c>
      <c r="S100">
        <v>4.2075417422508155</v>
      </c>
      <c r="T100" s="32">
        <f>L100*30</f>
        <v>6.533394291536724</v>
      </c>
    </row>
    <row r="101" spans="1:20" hidden="1" outlineLevel="2" x14ac:dyDescent="0.25">
      <c r="A101" s="3" t="s">
        <v>20</v>
      </c>
      <c r="B101" s="3" t="s">
        <v>21</v>
      </c>
      <c r="C101" s="4">
        <v>2013</v>
      </c>
      <c r="D101" s="34" t="s">
        <v>69</v>
      </c>
      <c r="E101" s="34">
        <v>2</v>
      </c>
      <c r="F101" s="6" t="s">
        <v>37</v>
      </c>
      <c r="G101" s="9">
        <v>4632</v>
      </c>
      <c r="H101" s="11">
        <v>41389</v>
      </c>
      <c r="I101" s="12">
        <v>30</v>
      </c>
      <c r="J101" s="12">
        <v>60</v>
      </c>
      <c r="K101">
        <v>0.14168821490719941</v>
      </c>
      <c r="L101" s="33">
        <f>K101*(O101/1000)</f>
        <v>0.19000389619055441</v>
      </c>
      <c r="M101">
        <v>0.4183508966908866</v>
      </c>
      <c r="N101">
        <v>1.2540729455839223</v>
      </c>
      <c r="O101" s="32">
        <f>IF(J101=10, 1417, IF(J101=20, 1417, IF(J101=30, 1417, IF(J101=60, 1341, IF(J101=90, 1391, IF(J101=120, 1400, 0))))))</f>
        <v>1341</v>
      </c>
      <c r="P101" s="32">
        <f>0.3*1000*O101</f>
        <v>402300</v>
      </c>
      <c r="Q101" s="32"/>
      <c r="R101" s="32">
        <f>$P101*N101*(1/1000000)</f>
        <v>0.50451354600841192</v>
      </c>
      <c r="T101" s="32">
        <f>L101*30</f>
        <v>5.700116885716632</v>
      </c>
    </row>
    <row r="102" spans="1:20" hidden="1" outlineLevel="2" x14ac:dyDescent="0.25">
      <c r="A102" s="3" t="s">
        <v>20</v>
      </c>
      <c r="B102" s="3" t="s">
        <v>21</v>
      </c>
      <c r="C102" s="4">
        <v>2013</v>
      </c>
      <c r="D102" s="34" t="s">
        <v>69</v>
      </c>
      <c r="E102" s="34">
        <v>2</v>
      </c>
      <c r="F102" s="6" t="s">
        <v>37</v>
      </c>
      <c r="G102" s="9">
        <v>4633</v>
      </c>
      <c r="H102" s="11">
        <v>41389</v>
      </c>
      <c r="I102" s="12">
        <v>60</v>
      </c>
      <c r="J102" s="12">
        <v>90</v>
      </c>
      <c r="K102">
        <v>0.13650656440391346</v>
      </c>
      <c r="L102" s="33">
        <f>K102*(O102/1000)</f>
        <v>0.18988063108584363</v>
      </c>
      <c r="M102">
        <v>0.36685787888134253</v>
      </c>
      <c r="N102">
        <v>1.7977497650360608</v>
      </c>
      <c r="O102" s="32">
        <f>IF(J102=10, 1417, IF(J102=20, 1417, IF(J102=30, 1417, IF(J102=60, 1341, IF(J102=90, 1391, IF(J102=120, 1400, 0))))))</f>
        <v>1391</v>
      </c>
      <c r="P102" s="32">
        <f>0.3*1000*O102</f>
        <v>417300</v>
      </c>
      <c r="Q102" s="32"/>
      <c r="R102" s="32">
        <f>$P102*N102*(1/1000000)</f>
        <v>0.75020097694954813</v>
      </c>
      <c r="T102" s="32">
        <f>L102*30</f>
        <v>5.696418932575309</v>
      </c>
    </row>
    <row r="103" spans="1:20" hidden="1" outlineLevel="2" x14ac:dyDescent="0.25">
      <c r="A103" s="3" t="s">
        <v>20</v>
      </c>
      <c r="B103" s="3" t="s">
        <v>21</v>
      </c>
      <c r="C103" s="4">
        <v>2013</v>
      </c>
      <c r="D103" s="34" t="s">
        <v>69</v>
      </c>
      <c r="E103" s="34">
        <v>2</v>
      </c>
      <c r="F103" s="6" t="s">
        <v>37</v>
      </c>
      <c r="G103" s="9">
        <v>4634</v>
      </c>
      <c r="H103" s="11">
        <v>41389</v>
      </c>
      <c r="I103" s="12">
        <v>90</v>
      </c>
      <c r="J103" s="12">
        <v>120</v>
      </c>
      <c r="K103">
        <v>0.12314754289301488</v>
      </c>
      <c r="L103" s="33">
        <f>K103*(O103/1000)</f>
        <v>0.17240656005022081</v>
      </c>
      <c r="M103">
        <v>0.83090671208920652</v>
      </c>
      <c r="N103">
        <v>4.0440661940989129</v>
      </c>
      <c r="O103" s="32">
        <f>IF(J103=10, 1417, IF(J103=20, 1417, IF(J103=30, 1417, IF(J103=60, 1341, IF(J103=90, 1391, IF(J103=120, 1400, 0))))))</f>
        <v>1400</v>
      </c>
      <c r="P103" s="32">
        <f>0.3*1000*O103</f>
        <v>420000</v>
      </c>
      <c r="Q103" s="32"/>
      <c r="R103" s="32">
        <f>$P103*N103*(1/1000000)</f>
        <v>1.6985078015215433</v>
      </c>
      <c r="T103" s="32">
        <f>L103*30</f>
        <v>5.1721968015066242</v>
      </c>
    </row>
    <row r="104" spans="1:20" hidden="1" outlineLevel="2" x14ac:dyDescent="0.25">
      <c r="A104" s="3" t="s">
        <v>20</v>
      </c>
      <c r="B104" s="3" t="s">
        <v>21</v>
      </c>
      <c r="C104" s="4">
        <v>2013</v>
      </c>
      <c r="D104" s="34" t="s">
        <v>69</v>
      </c>
      <c r="E104" s="34">
        <v>2</v>
      </c>
      <c r="F104" s="6" t="s">
        <v>37</v>
      </c>
      <c r="G104" s="9">
        <v>4635</v>
      </c>
      <c r="H104" s="11">
        <v>41389</v>
      </c>
      <c r="I104" s="12">
        <v>120</v>
      </c>
      <c r="J104" s="12">
        <v>150</v>
      </c>
      <c r="K104">
        <v>0.1125682647854683</v>
      </c>
      <c r="L104" s="33">
        <f>K104*(O104/1000)</f>
        <v>0</v>
      </c>
      <c r="M104">
        <v>0.432092512493301</v>
      </c>
      <c r="N104">
        <v>5.5079924669475728</v>
      </c>
      <c r="O104" s="32">
        <f>IF(J104=10, 1417, IF(J104=20, 1417, IF(J104=30, 1417, IF(J104=60, 1341, IF(J104=90, 1391, IF(J104=120, 1400, 0))))))</f>
        <v>0</v>
      </c>
      <c r="P104" s="32">
        <f>0.3*1000*O104</f>
        <v>0</v>
      </c>
      <c r="Q104" s="32"/>
      <c r="R104" s="32">
        <f>$P104*N104*(1/1000000)</f>
        <v>0</v>
      </c>
      <c r="T104" s="32">
        <f>L104*30</f>
        <v>0</v>
      </c>
    </row>
    <row r="105" spans="1:20" hidden="1" outlineLevel="2" x14ac:dyDescent="0.25">
      <c r="A105" s="3" t="s">
        <v>20</v>
      </c>
      <c r="B105" s="3" t="s">
        <v>21</v>
      </c>
      <c r="C105" s="4">
        <v>2013</v>
      </c>
      <c r="D105" s="34" t="s">
        <v>69</v>
      </c>
      <c r="E105" s="34">
        <v>2</v>
      </c>
      <c r="F105" s="6" t="s">
        <v>37</v>
      </c>
      <c r="G105" s="9">
        <v>4636</v>
      </c>
      <c r="H105" s="11">
        <v>41389</v>
      </c>
      <c r="I105" s="12">
        <v>150</v>
      </c>
      <c r="J105" s="12">
        <v>180</v>
      </c>
      <c r="K105">
        <v>0.11252878906757127</v>
      </c>
      <c r="L105" s="33">
        <f>K105*(O105/1000)</f>
        <v>0</v>
      </c>
      <c r="M105" s="32">
        <v>0.26114359756003486</v>
      </c>
      <c r="N105" s="32">
        <v>5.6976784922189418</v>
      </c>
      <c r="O105" s="32">
        <f>IF(J105=10, 1417, IF(J105=20, 1417, IF(J105=30, 1417, IF(J105=60, 1341, IF(J105=90, 1391, IF(J105=120, 1400, 0))))))</f>
        <v>0</v>
      </c>
      <c r="P105" s="32">
        <f>0.3*1000*O105</f>
        <v>0</v>
      </c>
      <c r="Q105" s="32"/>
      <c r="R105" s="32">
        <f>$P105*N105*(1/1000000)</f>
        <v>0</v>
      </c>
      <c r="T105" s="32">
        <f>L105*30</f>
        <v>0</v>
      </c>
    </row>
    <row r="106" spans="1:20" s="32" customFormat="1" outlineLevel="1" collapsed="1" x14ac:dyDescent="0.25">
      <c r="A106" s="33"/>
      <c r="B106" s="33"/>
      <c r="C106" s="34"/>
      <c r="D106" s="34"/>
      <c r="E106" s="34"/>
      <c r="F106" s="55" t="s">
        <v>119</v>
      </c>
      <c r="G106" s="9"/>
      <c r="H106" s="11"/>
      <c r="I106" s="12"/>
      <c r="J106" s="12"/>
      <c r="L106" s="33"/>
      <c r="T106" s="32">
        <f>SUBTOTAL(9,T100:T105)</f>
        <v>23.10212691133529</v>
      </c>
    </row>
    <row r="107" spans="1:20" hidden="1" outlineLevel="2" x14ac:dyDescent="0.25">
      <c r="A107" s="3" t="s">
        <v>20</v>
      </c>
      <c r="B107" s="3" t="s">
        <v>21</v>
      </c>
      <c r="C107" s="4">
        <v>2013</v>
      </c>
      <c r="D107" s="34" t="s">
        <v>61</v>
      </c>
      <c r="E107" s="34">
        <v>2</v>
      </c>
      <c r="F107" s="6" t="s">
        <v>38</v>
      </c>
      <c r="G107" s="9">
        <v>4727</v>
      </c>
      <c r="H107" s="11">
        <v>41389</v>
      </c>
      <c r="I107" s="13">
        <v>0</v>
      </c>
      <c r="J107" s="13">
        <v>30</v>
      </c>
      <c r="K107" s="35">
        <v>0.12373493501340822</v>
      </c>
      <c r="L107" s="33">
        <f>K107*(O107/1000)</f>
        <v>0.17533240291399946</v>
      </c>
      <c r="M107" s="35">
        <v>4.6810087712991404</v>
      </c>
      <c r="N107" s="35">
        <v>5.8632758737011823</v>
      </c>
      <c r="O107" s="32">
        <f>IF(J107=10, 1417, IF(J107=20, 1417, IF(J107=30, 1417, IF(J107=60, 1341, IF(J107=90, 1391, IF(J107=120, 1400, 0))))))</f>
        <v>1417</v>
      </c>
      <c r="P107" s="32">
        <f>0.3*1000*O107</f>
        <v>425100</v>
      </c>
      <c r="Q107" s="32">
        <f>$P107*M107*(1/1000000)</f>
        <v>1.9898968286792644</v>
      </c>
      <c r="R107" s="32">
        <f>$P107*N107*(1/1000000)</f>
        <v>2.4924785739103728</v>
      </c>
      <c r="S107">
        <v>12.887692746515217</v>
      </c>
      <c r="T107" s="32">
        <f>L107*30</f>
        <v>5.2599720874199836</v>
      </c>
    </row>
    <row r="108" spans="1:20" hidden="1" outlineLevel="2" x14ac:dyDescent="0.25">
      <c r="A108" s="3" t="s">
        <v>20</v>
      </c>
      <c r="B108" s="3" t="s">
        <v>21</v>
      </c>
      <c r="C108" s="4">
        <v>2013</v>
      </c>
      <c r="D108" s="34" t="s">
        <v>61</v>
      </c>
      <c r="E108" s="34">
        <v>2</v>
      </c>
      <c r="F108" s="6" t="s">
        <v>38</v>
      </c>
      <c r="G108" s="9">
        <v>4728</v>
      </c>
      <c r="H108" s="11">
        <v>41389</v>
      </c>
      <c r="I108" s="12">
        <v>30</v>
      </c>
      <c r="J108" s="12">
        <v>60</v>
      </c>
      <c r="K108">
        <v>0.13210843966140409</v>
      </c>
      <c r="L108" s="33">
        <f>K108*(O108/1000)</f>
        <v>0.17715741758594289</v>
      </c>
      <c r="M108" s="32">
        <v>0.2909536162950353</v>
      </c>
      <c r="N108" s="32">
        <v>2.094866037324254</v>
      </c>
      <c r="O108" s="32">
        <f>IF(J108=10, 1417, IF(J108=20, 1417, IF(J108=30, 1417, IF(J108=60, 1341, IF(J108=90, 1391, IF(J108=120, 1400, 0))))))</f>
        <v>1341</v>
      </c>
      <c r="P108" s="32">
        <f>0.3*1000*O108</f>
        <v>402300</v>
      </c>
      <c r="Q108" s="32"/>
      <c r="R108" s="32">
        <f>$P108*N108*(1/1000000)</f>
        <v>0.84276460681554743</v>
      </c>
      <c r="T108" s="32">
        <f>L108*30</f>
        <v>5.3147225275782866</v>
      </c>
    </row>
    <row r="109" spans="1:20" hidden="1" outlineLevel="2" x14ac:dyDescent="0.25">
      <c r="A109" s="3" t="s">
        <v>20</v>
      </c>
      <c r="B109" s="3" t="s">
        <v>21</v>
      </c>
      <c r="C109" s="4">
        <v>2013</v>
      </c>
      <c r="D109" s="34" t="s">
        <v>61</v>
      </c>
      <c r="E109" s="34">
        <v>2</v>
      </c>
      <c r="F109" s="6" t="s">
        <v>38</v>
      </c>
      <c r="G109" s="9">
        <v>4729</v>
      </c>
      <c r="H109" s="11">
        <v>41389</v>
      </c>
      <c r="I109" s="12">
        <v>60</v>
      </c>
      <c r="J109" s="12">
        <v>90</v>
      </c>
      <c r="K109">
        <v>0.13151056973643915</v>
      </c>
      <c r="L109" s="33">
        <f>K109*(O109/1000)</f>
        <v>0.18293120250338687</v>
      </c>
      <c r="M109" s="32">
        <v>0.649382484447528</v>
      </c>
      <c r="N109" s="32">
        <v>6.1545951884206014</v>
      </c>
      <c r="O109" s="32">
        <f>IF(J109=10, 1417, IF(J109=20, 1417, IF(J109=30, 1417, IF(J109=60, 1341, IF(J109=90, 1391, IF(J109=120, 1400, 0))))))</f>
        <v>1391</v>
      </c>
      <c r="P109" s="32">
        <f>0.3*1000*O109</f>
        <v>417300</v>
      </c>
      <c r="Q109" s="32"/>
      <c r="R109" s="32">
        <f>$P109*N109*(1/1000000)</f>
        <v>2.5683125721279167</v>
      </c>
      <c r="T109" s="32">
        <f>L109*30</f>
        <v>5.4879360751016062</v>
      </c>
    </row>
    <row r="110" spans="1:20" hidden="1" outlineLevel="2" x14ac:dyDescent="0.25">
      <c r="A110" s="3" t="s">
        <v>20</v>
      </c>
      <c r="B110" s="3" t="s">
        <v>21</v>
      </c>
      <c r="C110" s="4">
        <v>2013</v>
      </c>
      <c r="D110" s="34" t="s">
        <v>61</v>
      </c>
      <c r="E110" s="34">
        <v>2</v>
      </c>
      <c r="F110" s="6" t="s">
        <v>38</v>
      </c>
      <c r="G110" s="9">
        <v>4730</v>
      </c>
      <c r="H110" s="11">
        <v>41389</v>
      </c>
      <c r="I110" s="12">
        <v>90</v>
      </c>
      <c r="J110" s="12">
        <v>120</v>
      </c>
      <c r="K110">
        <v>0.1291147137578425</v>
      </c>
      <c r="L110" s="33">
        <f>K110*(O110/1000)</f>
        <v>0.18076059926097948</v>
      </c>
      <c r="M110" s="32">
        <v>0.45437337931505883</v>
      </c>
      <c r="N110" s="32">
        <v>11.891048011862178</v>
      </c>
      <c r="O110" s="32">
        <f>IF(J110=10, 1417, IF(J110=20, 1417, IF(J110=30, 1417, IF(J110=60, 1341, IF(J110=90, 1391, IF(J110=120, 1400, 0))))))</f>
        <v>1400</v>
      </c>
      <c r="P110" s="32">
        <f>0.3*1000*O110</f>
        <v>420000</v>
      </c>
      <c r="Q110" s="32"/>
      <c r="R110" s="32">
        <f>$P110*N110*(1/1000000)</f>
        <v>4.9942401649821146</v>
      </c>
      <c r="T110" s="32">
        <f>L110*30</f>
        <v>5.4228179778293848</v>
      </c>
    </row>
    <row r="111" spans="1:20" hidden="1" outlineLevel="2" x14ac:dyDescent="0.25">
      <c r="A111" s="3" t="s">
        <v>20</v>
      </c>
      <c r="B111" s="3" t="s">
        <v>21</v>
      </c>
      <c r="C111" s="4">
        <v>2013</v>
      </c>
      <c r="D111" s="34" t="s">
        <v>61</v>
      </c>
      <c r="E111" s="34">
        <v>2</v>
      </c>
      <c r="F111" s="6" t="s">
        <v>38</v>
      </c>
      <c r="G111" s="9">
        <v>4731</v>
      </c>
      <c r="H111" s="11">
        <v>41389</v>
      </c>
      <c r="I111" s="12">
        <v>120</v>
      </c>
      <c r="J111" s="12">
        <v>150</v>
      </c>
      <c r="K111">
        <v>0.13956095863141016</v>
      </c>
      <c r="L111" s="33">
        <f>K111*(O111/1000)</f>
        <v>0</v>
      </c>
      <c r="M111" s="32">
        <v>0.45944677224198827</v>
      </c>
      <c r="N111" s="32">
        <v>12.561470262360743</v>
      </c>
      <c r="O111" s="32">
        <f>IF(J111=10, 1417, IF(J111=20, 1417, IF(J111=30, 1417, IF(J111=60, 1341, IF(J111=90, 1391, IF(J111=120, 1400, 0))))))</f>
        <v>0</v>
      </c>
      <c r="P111" s="32">
        <f>0.3*1000*O111</f>
        <v>0</v>
      </c>
      <c r="Q111" s="32"/>
      <c r="R111" s="32">
        <f>$P111*N111*(1/1000000)</f>
        <v>0</v>
      </c>
      <c r="T111" s="32">
        <f>L111*30</f>
        <v>0</v>
      </c>
    </row>
    <row r="112" spans="1:20" hidden="1" outlineLevel="2" x14ac:dyDescent="0.25">
      <c r="A112" s="3" t="s">
        <v>20</v>
      </c>
      <c r="B112" s="3" t="s">
        <v>21</v>
      </c>
      <c r="C112" s="4">
        <v>2013</v>
      </c>
      <c r="D112" s="34" t="s">
        <v>61</v>
      </c>
      <c r="E112" s="34">
        <v>2</v>
      </c>
      <c r="F112" s="6" t="s">
        <v>38</v>
      </c>
      <c r="G112" s="9">
        <v>4732</v>
      </c>
      <c r="H112" s="11">
        <v>41389</v>
      </c>
      <c r="I112" s="12">
        <v>150</v>
      </c>
      <c r="J112" s="12">
        <v>180</v>
      </c>
      <c r="K112">
        <v>0.1351673859895911</v>
      </c>
      <c r="L112" s="33">
        <f>K112*(O112/1000)</f>
        <v>0</v>
      </c>
      <c r="M112">
        <v>0.26757673218537542</v>
      </c>
      <c r="N112">
        <v>9.8273636184446982</v>
      </c>
      <c r="O112" s="32">
        <f>IF(J112=10, 1417, IF(J112=20, 1417, IF(J112=30, 1417, IF(J112=60, 1341, IF(J112=90, 1391, IF(J112=120, 1400, 0))))))</f>
        <v>0</v>
      </c>
      <c r="P112" s="32">
        <f>0.3*1000*O112</f>
        <v>0</v>
      </c>
      <c r="Q112" s="32"/>
      <c r="R112" s="32">
        <f>$P112*N112*(1/1000000)</f>
        <v>0</v>
      </c>
      <c r="T112" s="32">
        <f>L112*30</f>
        <v>0</v>
      </c>
    </row>
    <row r="113" spans="1:20" s="32" customFormat="1" outlineLevel="1" collapsed="1" x14ac:dyDescent="0.25">
      <c r="A113" s="33"/>
      <c r="B113" s="33"/>
      <c r="C113" s="34"/>
      <c r="D113" s="34"/>
      <c r="E113" s="34"/>
      <c r="F113" s="55" t="s">
        <v>120</v>
      </c>
      <c r="G113" s="9"/>
      <c r="H113" s="11"/>
      <c r="I113" s="12"/>
      <c r="J113" s="12"/>
      <c r="L113" s="33"/>
      <c r="T113" s="32">
        <f>SUBTOTAL(9,T107:T112)</f>
        <v>21.485448667929262</v>
      </c>
    </row>
    <row r="114" spans="1:20" hidden="1" outlineLevel="2" x14ac:dyDescent="0.25">
      <c r="A114" s="3" t="s">
        <v>20</v>
      </c>
      <c r="B114" s="3" t="s">
        <v>21</v>
      </c>
      <c r="C114" s="4">
        <v>2013</v>
      </c>
      <c r="D114" s="4" t="s">
        <v>67</v>
      </c>
      <c r="E114" s="4">
        <v>3</v>
      </c>
      <c r="F114" s="34" t="s">
        <v>39</v>
      </c>
      <c r="G114" s="10">
        <v>4637</v>
      </c>
      <c r="H114" s="11">
        <v>41389</v>
      </c>
      <c r="I114" s="13">
        <v>0</v>
      </c>
      <c r="J114" s="13">
        <v>30</v>
      </c>
      <c r="K114" s="35">
        <v>0.17717772131909587</v>
      </c>
      <c r="L114" s="33">
        <f>K114*(O114/1000)</f>
        <v>0.25106083110915883</v>
      </c>
      <c r="M114" s="35">
        <v>0.82329775274408334</v>
      </c>
      <c r="N114" s="35">
        <v>1.8193863918665545</v>
      </c>
      <c r="O114" s="32">
        <f>IF(J114=10, 1417, IF(J114=20, 1417, IF(J114=30, 1417, IF(J114=60, 1341, IF(J114=90, 1391, IF(J114=120, 1400, 0))))))</f>
        <v>1417</v>
      </c>
      <c r="P114" s="32">
        <f>0.3*1000*O114</f>
        <v>425100</v>
      </c>
      <c r="Q114" s="32">
        <f>$P114*M114*(1/1000000)</f>
        <v>0.34998387469150982</v>
      </c>
      <c r="R114" s="32">
        <f>$P114*N114*(1/1000000)</f>
        <v>0.77342115518247223</v>
      </c>
      <c r="S114">
        <v>1.7639891705152113</v>
      </c>
      <c r="T114" s="32">
        <f>L114*30</f>
        <v>7.5318249332747653</v>
      </c>
    </row>
    <row r="115" spans="1:20" hidden="1" outlineLevel="2" x14ac:dyDescent="0.25">
      <c r="A115" s="3" t="s">
        <v>20</v>
      </c>
      <c r="B115" s="3" t="s">
        <v>21</v>
      </c>
      <c r="C115" s="4">
        <v>2013</v>
      </c>
      <c r="D115" s="33" t="s">
        <v>67</v>
      </c>
      <c r="E115" s="33">
        <v>3</v>
      </c>
      <c r="F115" s="33" t="s">
        <v>39</v>
      </c>
      <c r="G115" s="35">
        <v>4638</v>
      </c>
      <c r="H115" s="11">
        <v>41389</v>
      </c>
      <c r="I115" s="12">
        <v>30</v>
      </c>
      <c r="J115" s="12">
        <v>60</v>
      </c>
      <c r="K115" s="32">
        <v>0.14640858637042223</v>
      </c>
      <c r="L115" s="33">
        <f>K115*(O115/1000)</f>
        <v>0.1963339143227362</v>
      </c>
      <c r="M115" s="32">
        <v>0.50708043604679309</v>
      </c>
      <c r="N115" s="32">
        <v>0.76800532061456039</v>
      </c>
      <c r="O115" s="32">
        <f>IF(J115=10, 1417, IF(J115=20, 1417, IF(J115=30, 1417, IF(J115=60, 1341, IF(J115=90, 1391, IF(J115=120, 1400, 0))))))</f>
        <v>1341</v>
      </c>
      <c r="P115" s="32">
        <f>0.3*1000*O115</f>
        <v>402300</v>
      </c>
      <c r="Q115" s="32"/>
      <c r="R115" s="32">
        <f>$P115*N115*(1/1000000)</f>
        <v>0.30896854048323763</v>
      </c>
      <c r="T115" s="32">
        <f>L115*30</f>
        <v>5.8900174296820857</v>
      </c>
    </row>
    <row r="116" spans="1:20" hidden="1" outlineLevel="2" x14ac:dyDescent="0.25">
      <c r="A116" s="3" t="s">
        <v>20</v>
      </c>
      <c r="B116" s="3" t="s">
        <v>21</v>
      </c>
      <c r="C116" s="4">
        <v>2013</v>
      </c>
      <c r="D116" s="33" t="s">
        <v>67</v>
      </c>
      <c r="E116" s="33">
        <v>3</v>
      </c>
      <c r="F116" s="33" t="s">
        <v>39</v>
      </c>
      <c r="G116" s="35">
        <v>4639</v>
      </c>
      <c r="H116" s="11">
        <v>41389</v>
      </c>
      <c r="I116" s="12">
        <v>60</v>
      </c>
      <c r="J116" s="12">
        <v>90</v>
      </c>
      <c r="K116" s="32">
        <v>0.13735178428229156</v>
      </c>
      <c r="L116" s="33">
        <f>K116*(O116/1000)</f>
        <v>0.19105633193666754</v>
      </c>
      <c r="M116" s="32">
        <v>0.75095290302727669</v>
      </c>
      <c r="N116" s="32">
        <v>0.48763175521251734</v>
      </c>
      <c r="O116" s="32">
        <f>IF(J116=10, 1417, IF(J116=20, 1417, IF(J116=30, 1417, IF(J116=60, 1341, IF(J116=90, 1391, IF(J116=120, 1400, 0))))))</f>
        <v>1391</v>
      </c>
      <c r="P116" s="32">
        <f>0.3*1000*O116</f>
        <v>417300</v>
      </c>
      <c r="Q116" s="32"/>
      <c r="R116" s="32">
        <f>$P116*N116*(1/1000000)</f>
        <v>0.20348873145018348</v>
      </c>
      <c r="T116" s="32">
        <f>L116*30</f>
        <v>5.7316899581000262</v>
      </c>
    </row>
    <row r="117" spans="1:20" hidden="1" outlineLevel="2" x14ac:dyDescent="0.25">
      <c r="A117" s="3" t="s">
        <v>20</v>
      </c>
      <c r="B117" s="3" t="s">
        <v>21</v>
      </c>
      <c r="C117" s="4">
        <v>2013</v>
      </c>
      <c r="D117" s="33" t="s">
        <v>67</v>
      </c>
      <c r="E117" s="4">
        <v>3</v>
      </c>
      <c r="F117" s="33" t="s">
        <v>39</v>
      </c>
      <c r="G117" s="35">
        <v>4640</v>
      </c>
      <c r="H117" s="11">
        <v>41389</v>
      </c>
      <c r="I117" s="12">
        <v>90</v>
      </c>
      <c r="J117" s="12">
        <v>120</v>
      </c>
      <c r="K117" s="32">
        <v>0.11901296323337932</v>
      </c>
      <c r="L117" s="33">
        <f>K117*(O117/1000)</f>
        <v>0.16661814852673104</v>
      </c>
      <c r="M117" s="32">
        <v>0.56900647022798934</v>
      </c>
      <c r="N117" s="32">
        <v>0.3050639731138296</v>
      </c>
      <c r="O117" s="32">
        <f>IF(J117=10, 1417, IF(J117=20, 1417, IF(J117=30, 1417, IF(J117=60, 1341, IF(J117=90, 1391, IF(J117=120, 1400, 0))))))</f>
        <v>1400</v>
      </c>
      <c r="P117" s="32">
        <f>0.3*1000*O117</f>
        <v>420000</v>
      </c>
      <c r="Q117" s="32"/>
      <c r="R117" s="32">
        <f>$P117*N117*(1/1000000)</f>
        <v>0.12812686870780843</v>
      </c>
      <c r="T117" s="32">
        <f>L117*30</f>
        <v>4.9985444558019312</v>
      </c>
    </row>
    <row r="118" spans="1:20" hidden="1" outlineLevel="2" x14ac:dyDescent="0.25">
      <c r="A118" s="3" t="s">
        <v>20</v>
      </c>
      <c r="B118" s="3" t="s">
        <v>21</v>
      </c>
      <c r="C118" s="4">
        <v>2013</v>
      </c>
      <c r="D118" s="33" t="s">
        <v>67</v>
      </c>
      <c r="E118" s="33">
        <v>3</v>
      </c>
      <c r="F118" s="33" t="s">
        <v>39</v>
      </c>
      <c r="G118" s="35">
        <v>4641</v>
      </c>
      <c r="H118" s="11">
        <v>41389</v>
      </c>
      <c r="I118" s="12">
        <v>120</v>
      </c>
      <c r="J118" s="12">
        <v>150</v>
      </c>
      <c r="K118" s="32">
        <v>0.119838656494312</v>
      </c>
      <c r="L118" s="33">
        <f>K118*(O118/1000)</f>
        <v>0</v>
      </c>
      <c r="M118" s="32">
        <v>0.30437898252403084</v>
      </c>
      <c r="N118" s="32">
        <v>0.72266079184164556</v>
      </c>
      <c r="O118" s="32">
        <f>IF(J118=10, 1417, IF(J118=20, 1417, IF(J118=30, 1417, IF(J118=60, 1341, IF(J118=90, 1391, IF(J118=120, 1400, 0))))))</f>
        <v>0</v>
      </c>
      <c r="P118" s="32">
        <f>0.3*1000*O118</f>
        <v>0</v>
      </c>
      <c r="Q118" s="32"/>
      <c r="R118" s="32">
        <f>$P118*N118*(1/1000000)</f>
        <v>0</v>
      </c>
      <c r="T118" s="32">
        <f>L118*30</f>
        <v>0</v>
      </c>
    </row>
    <row r="119" spans="1:20" hidden="1" outlineLevel="2" x14ac:dyDescent="0.25">
      <c r="A119" s="3" t="s">
        <v>20</v>
      </c>
      <c r="B119" s="3" t="s">
        <v>21</v>
      </c>
      <c r="C119" s="4">
        <v>2013</v>
      </c>
      <c r="D119" s="33" t="s">
        <v>67</v>
      </c>
      <c r="E119" s="33">
        <v>3</v>
      </c>
      <c r="F119" s="33" t="s">
        <v>39</v>
      </c>
      <c r="G119" s="35">
        <v>4642</v>
      </c>
      <c r="H119" s="11">
        <v>41389</v>
      </c>
      <c r="I119" s="12">
        <v>150</v>
      </c>
      <c r="J119" s="12">
        <v>180</v>
      </c>
      <c r="K119" s="32">
        <v>0.11870010907178574</v>
      </c>
      <c r="L119" s="33">
        <f>K119*(O119/1000)</f>
        <v>0</v>
      </c>
      <c r="M119" s="32">
        <v>0.67397302945879589</v>
      </c>
      <c r="N119" s="32">
        <v>1.5248042297684816</v>
      </c>
      <c r="O119" s="32">
        <f>IF(J119=10, 1417, IF(J119=20, 1417, IF(J119=30, 1417, IF(J119=60, 1341, IF(J119=90, 1391, IF(J119=120, 1400, 0))))))</f>
        <v>0</v>
      </c>
      <c r="P119" s="32">
        <f>0.3*1000*O119</f>
        <v>0</v>
      </c>
      <c r="Q119" s="32"/>
      <c r="R119" s="32">
        <f>$P119*N119*(1/1000000)</f>
        <v>0</v>
      </c>
      <c r="T119" s="32">
        <f>L119*30</f>
        <v>0</v>
      </c>
    </row>
    <row r="120" spans="1:20" s="32" customFormat="1" outlineLevel="1" collapsed="1" x14ac:dyDescent="0.25">
      <c r="A120" s="33"/>
      <c r="B120" s="33"/>
      <c r="C120" s="34"/>
      <c r="D120" s="33"/>
      <c r="E120" s="33"/>
      <c r="F120" s="56" t="s">
        <v>121</v>
      </c>
      <c r="G120" s="35"/>
      <c r="H120" s="11"/>
      <c r="I120" s="12"/>
      <c r="J120" s="12"/>
      <c r="L120" s="33"/>
      <c r="T120" s="32">
        <f>SUBTOTAL(9,T114:T119)</f>
        <v>24.152076776858809</v>
      </c>
    </row>
    <row r="121" spans="1:20" hidden="1" outlineLevel="2" x14ac:dyDescent="0.25">
      <c r="A121" s="3" t="s">
        <v>20</v>
      </c>
      <c r="B121" s="3" t="s">
        <v>21</v>
      </c>
      <c r="C121" s="4">
        <v>2013</v>
      </c>
      <c r="D121" s="33" t="s">
        <v>61</v>
      </c>
      <c r="E121" s="33">
        <v>3</v>
      </c>
      <c r="F121" s="33" t="s">
        <v>40</v>
      </c>
      <c r="G121" s="35">
        <v>4733</v>
      </c>
      <c r="H121" s="11">
        <v>41389</v>
      </c>
      <c r="I121" s="13">
        <v>0</v>
      </c>
      <c r="J121" s="13">
        <v>30</v>
      </c>
      <c r="K121" s="35">
        <v>0.10964598004719685</v>
      </c>
      <c r="L121" s="33">
        <f>K121*(O121/1000)</f>
        <v>0.15536835372687793</v>
      </c>
      <c r="M121" s="35">
        <v>0.45438440610340969</v>
      </c>
      <c r="N121" s="35">
        <v>2.2955878850016012</v>
      </c>
      <c r="O121" s="32">
        <f>IF(J121=10, 1417, IF(J121=20, 1417, IF(J121=30, 1417, IF(J121=60, 1341, IF(J121=90, 1391, IF(J121=120, 1400, 0))))))</f>
        <v>1417</v>
      </c>
      <c r="P121" s="32">
        <f>0.3*1000*O121</f>
        <v>425100</v>
      </c>
      <c r="Q121" s="32">
        <f>$P121*M121*(1/1000000)</f>
        <v>0.19315881103455942</v>
      </c>
      <c r="R121" s="32">
        <f>$P121*N121*(1/1000000)</f>
        <v>0.9758544099141806</v>
      </c>
      <c r="S121">
        <v>10.543517088355483</v>
      </c>
      <c r="T121" s="32">
        <f>L121*30</f>
        <v>4.6610506118063384</v>
      </c>
    </row>
    <row r="122" spans="1:20" hidden="1" outlineLevel="2" x14ac:dyDescent="0.25">
      <c r="A122" s="3" t="s">
        <v>20</v>
      </c>
      <c r="B122" s="3" t="s">
        <v>21</v>
      </c>
      <c r="C122" s="4">
        <v>2013</v>
      </c>
      <c r="D122" s="33" t="s">
        <v>61</v>
      </c>
      <c r="E122" s="33">
        <v>3</v>
      </c>
      <c r="F122" s="33" t="s">
        <v>40</v>
      </c>
      <c r="G122" s="35">
        <v>4734</v>
      </c>
      <c r="H122" s="11">
        <v>41389</v>
      </c>
      <c r="I122" s="12">
        <v>30</v>
      </c>
      <c r="J122" s="12">
        <v>60</v>
      </c>
      <c r="K122" s="32">
        <v>0.12355074950026509</v>
      </c>
      <c r="L122" s="33">
        <f>K122*(O122/1000)</f>
        <v>0.16568155507985549</v>
      </c>
      <c r="M122" s="32">
        <v>0.60543153792467241</v>
      </c>
      <c r="N122" s="32">
        <v>2.3016008465549054</v>
      </c>
      <c r="O122" s="32">
        <f>IF(J122=10, 1417, IF(J122=20, 1417, IF(J122=30, 1417, IF(J122=60, 1341, IF(J122=90, 1391, IF(J122=120, 1400, 0))))))</f>
        <v>1341</v>
      </c>
      <c r="P122" s="32">
        <f>0.3*1000*O122</f>
        <v>402300</v>
      </c>
      <c r="Q122" s="32"/>
      <c r="R122" s="32">
        <f>$P122*N122*(1/1000000)</f>
        <v>0.9259340205690384</v>
      </c>
      <c r="T122" s="32">
        <f>L122*30</f>
        <v>4.9704466523956645</v>
      </c>
    </row>
    <row r="123" spans="1:20" hidden="1" outlineLevel="2" x14ac:dyDescent="0.25">
      <c r="A123" s="3" t="s">
        <v>20</v>
      </c>
      <c r="B123" s="3" t="s">
        <v>21</v>
      </c>
      <c r="C123" s="4">
        <v>2013</v>
      </c>
      <c r="D123" s="33" t="s">
        <v>61</v>
      </c>
      <c r="E123" s="33">
        <v>3</v>
      </c>
      <c r="F123" s="33" t="s">
        <v>40</v>
      </c>
      <c r="G123" s="35">
        <v>4735</v>
      </c>
      <c r="H123" s="11">
        <v>41389</v>
      </c>
      <c r="I123" s="12">
        <v>60</v>
      </c>
      <c r="J123" s="12">
        <v>90</v>
      </c>
      <c r="K123" s="32">
        <v>0.12680248458244792</v>
      </c>
      <c r="L123" s="33">
        <f>K123*(O123/1000)</f>
        <v>0.17638225605418506</v>
      </c>
      <c r="M123" s="32">
        <v>0.68951923569233209</v>
      </c>
      <c r="N123" s="32">
        <v>8.197081822915834</v>
      </c>
      <c r="O123" s="32">
        <f>IF(J123=10, 1417, IF(J123=20, 1417, IF(J123=30, 1417, IF(J123=60, 1341, IF(J123=90, 1391, IF(J123=120, 1400, 0))))))</f>
        <v>1391</v>
      </c>
      <c r="P123" s="32">
        <f>0.3*1000*O123</f>
        <v>417300</v>
      </c>
      <c r="Q123" s="32"/>
      <c r="R123" s="32">
        <f>$P123*N123*(1/1000000)</f>
        <v>3.4206422447027771</v>
      </c>
      <c r="T123" s="32">
        <f>L123*30</f>
        <v>5.2914676816255515</v>
      </c>
    </row>
    <row r="124" spans="1:20" hidden="1" outlineLevel="2" x14ac:dyDescent="0.25">
      <c r="A124" s="3" t="s">
        <v>20</v>
      </c>
      <c r="B124" s="3" t="s">
        <v>21</v>
      </c>
      <c r="C124" s="4">
        <v>2013</v>
      </c>
      <c r="D124" s="33" t="s">
        <v>61</v>
      </c>
      <c r="E124" s="33">
        <v>3</v>
      </c>
      <c r="F124" s="33" t="s">
        <v>40</v>
      </c>
      <c r="G124" s="35">
        <v>4736</v>
      </c>
      <c r="H124" s="11">
        <v>41389</v>
      </c>
      <c r="I124" s="12">
        <v>90</v>
      </c>
      <c r="J124" s="12">
        <v>120</v>
      </c>
      <c r="K124" s="32">
        <v>0.12407743455572068</v>
      </c>
      <c r="L124" s="33">
        <f>K124*(O124/1000)</f>
        <v>0.17370840837800894</v>
      </c>
      <c r="M124" s="32">
        <v>0.53365840871770598</v>
      </c>
      <c r="N124" s="32">
        <v>11.971256195559349</v>
      </c>
      <c r="O124" s="32">
        <f>IF(J124=10, 1417, IF(J124=20, 1417, IF(J124=30, 1417, IF(J124=60, 1341, IF(J124=90, 1391, IF(J124=120, 1400, 0))))))</f>
        <v>1400</v>
      </c>
      <c r="P124" s="32">
        <f>0.3*1000*O124</f>
        <v>420000</v>
      </c>
      <c r="Q124" s="32"/>
      <c r="R124" s="32">
        <f>$P124*N124*(1/1000000)</f>
        <v>5.027927602134926</v>
      </c>
      <c r="T124" s="32">
        <f>L124*30</f>
        <v>5.2112522513402677</v>
      </c>
    </row>
    <row r="125" spans="1:20" hidden="1" outlineLevel="2" x14ac:dyDescent="0.25">
      <c r="A125" s="3" t="s">
        <v>20</v>
      </c>
      <c r="B125" s="3" t="s">
        <v>21</v>
      </c>
      <c r="C125" s="4">
        <v>2013</v>
      </c>
      <c r="D125" s="33" t="s">
        <v>61</v>
      </c>
      <c r="E125" s="33">
        <v>3</v>
      </c>
      <c r="F125" s="33" t="s">
        <v>40</v>
      </c>
      <c r="G125" s="35">
        <v>4737</v>
      </c>
      <c r="H125" s="11">
        <v>41389</v>
      </c>
      <c r="I125" s="12">
        <v>120</v>
      </c>
      <c r="J125" s="12">
        <v>150</v>
      </c>
      <c r="K125" s="32">
        <v>0.1255404475894018</v>
      </c>
      <c r="L125" s="33">
        <f>K125*(O125/1000)</f>
        <v>0</v>
      </c>
      <c r="M125" s="32">
        <v>0.52486686206743149</v>
      </c>
      <c r="N125" s="32">
        <v>10.352878471972272</v>
      </c>
      <c r="O125" s="32">
        <f>IF(J125=10, 1417, IF(J125=20, 1417, IF(J125=30, 1417, IF(J125=60, 1341, IF(J125=90, 1391, IF(J125=120, 1400, 0))))))</f>
        <v>0</v>
      </c>
      <c r="P125" s="32">
        <f>0.3*1000*O125</f>
        <v>0</v>
      </c>
      <c r="Q125" s="32"/>
      <c r="R125" s="32">
        <f>$P125*N125*(1/1000000)</f>
        <v>0</v>
      </c>
      <c r="T125" s="32">
        <f>L125*30</f>
        <v>0</v>
      </c>
    </row>
    <row r="126" spans="1:20" hidden="1" outlineLevel="2" x14ac:dyDescent="0.25">
      <c r="A126" s="3" t="s">
        <v>20</v>
      </c>
      <c r="B126" s="3" t="s">
        <v>21</v>
      </c>
      <c r="C126" s="4">
        <v>2013</v>
      </c>
      <c r="D126" s="33" t="s">
        <v>61</v>
      </c>
      <c r="E126" s="33">
        <v>3</v>
      </c>
      <c r="F126" s="33" t="s">
        <v>40</v>
      </c>
      <c r="G126" s="35">
        <v>4738</v>
      </c>
      <c r="H126" s="11">
        <v>41389</v>
      </c>
      <c r="I126" s="12">
        <v>150</v>
      </c>
      <c r="J126" s="12">
        <v>180</v>
      </c>
      <c r="K126" s="32">
        <v>0.12822945939728564</v>
      </c>
      <c r="L126" s="33">
        <f>K126*(O126/1000)</f>
        <v>0</v>
      </c>
      <c r="M126" s="32">
        <v>0.39116402875776413</v>
      </c>
      <c r="N126" s="32">
        <v>11.25200230871099</v>
      </c>
      <c r="O126" s="32">
        <f>IF(J126=10, 1417, IF(J126=20, 1417, IF(J126=30, 1417, IF(J126=60, 1341, IF(J126=90, 1391, IF(J126=120, 1400, 0))))))</f>
        <v>0</v>
      </c>
      <c r="P126" s="32">
        <f>0.3*1000*O126</f>
        <v>0</v>
      </c>
      <c r="Q126" s="32"/>
      <c r="R126" s="32">
        <f>$P126*N126*(1/1000000)</f>
        <v>0</v>
      </c>
      <c r="T126" s="32">
        <f>L126*30</f>
        <v>0</v>
      </c>
    </row>
    <row r="127" spans="1:20" s="32" customFormat="1" outlineLevel="1" collapsed="1" x14ac:dyDescent="0.25">
      <c r="A127" s="33"/>
      <c r="B127" s="33"/>
      <c r="C127" s="34"/>
      <c r="D127" s="33"/>
      <c r="E127" s="33"/>
      <c r="F127" s="56" t="s">
        <v>122</v>
      </c>
      <c r="G127" s="35"/>
      <c r="H127" s="11"/>
      <c r="I127" s="12"/>
      <c r="J127" s="12"/>
      <c r="L127" s="33"/>
      <c r="T127" s="32">
        <f>SUBTOTAL(9,T121:T126)</f>
        <v>20.134217197167821</v>
      </c>
    </row>
    <row r="128" spans="1:20" hidden="1" outlineLevel="2" x14ac:dyDescent="0.25">
      <c r="A128" s="3" t="s">
        <v>20</v>
      </c>
      <c r="B128" s="3" t="s">
        <v>21</v>
      </c>
      <c r="C128" s="4">
        <v>2013</v>
      </c>
      <c r="D128" s="33" t="s">
        <v>69</v>
      </c>
      <c r="E128" s="34">
        <v>3</v>
      </c>
      <c r="F128" s="33" t="s">
        <v>41</v>
      </c>
      <c r="G128" s="35">
        <v>4643</v>
      </c>
      <c r="H128" s="11">
        <v>41389</v>
      </c>
      <c r="I128" s="13">
        <v>0</v>
      </c>
      <c r="J128" s="13">
        <v>30</v>
      </c>
      <c r="K128" s="35">
        <v>0.15611300252749338</v>
      </c>
      <c r="L128" s="33">
        <f>K128*(O128/1000)</f>
        <v>0.22121212458145814</v>
      </c>
      <c r="M128" s="35">
        <v>0.52219130387116508</v>
      </c>
      <c r="N128" s="35">
        <v>2.2678022339547743</v>
      </c>
      <c r="O128" s="32">
        <f>IF(J128=10, 1417, IF(J128=20, 1417, IF(J128=30, 1417, IF(J128=60, 1341, IF(J128=90, 1391, IF(J128=120, 1400, 0))))))</f>
        <v>1417</v>
      </c>
      <c r="P128" s="32">
        <f>0.3*1000*O128</f>
        <v>425100</v>
      </c>
      <c r="Q128" s="32">
        <f>$P128*M128*(1/1000000)</f>
        <v>0.22198352327563226</v>
      </c>
      <c r="R128" s="32">
        <f>$P128*N128*(1/1000000)</f>
        <v>0.96404272965417448</v>
      </c>
      <c r="S128">
        <v>2.1597118337334593</v>
      </c>
      <c r="T128" s="32">
        <f>L128*30</f>
        <v>6.6363637374437445</v>
      </c>
    </row>
    <row r="129" spans="1:20" hidden="1" outlineLevel="2" x14ac:dyDescent="0.25">
      <c r="A129" s="3" t="s">
        <v>20</v>
      </c>
      <c r="B129" s="3" t="s">
        <v>21</v>
      </c>
      <c r="C129" s="4">
        <v>2013</v>
      </c>
      <c r="D129" s="33" t="s">
        <v>69</v>
      </c>
      <c r="E129" s="33">
        <v>3</v>
      </c>
      <c r="F129" s="33" t="s">
        <v>41</v>
      </c>
      <c r="G129" s="35">
        <v>4644</v>
      </c>
      <c r="H129" s="11">
        <v>41389</v>
      </c>
      <c r="I129" s="12">
        <v>30</v>
      </c>
      <c r="J129" s="12">
        <v>60</v>
      </c>
      <c r="K129">
        <v>0.14635632449542949</v>
      </c>
      <c r="L129" s="33">
        <f>K129*(O129/1000)</f>
        <v>0.19626383114837093</v>
      </c>
      <c r="M129">
        <v>0.33450704662223285</v>
      </c>
      <c r="N129">
        <v>0.64981501330588287</v>
      </c>
      <c r="O129" s="32">
        <f>IF(J129=10, 1417, IF(J129=20, 1417, IF(J129=30, 1417, IF(J129=60, 1341, IF(J129=90, 1391, IF(J129=120, 1400, 0))))))</f>
        <v>1341</v>
      </c>
      <c r="P129" s="32">
        <f>0.3*1000*O129</f>
        <v>402300</v>
      </c>
      <c r="Q129" s="32"/>
      <c r="R129" s="32">
        <f>$P129*N129*(1/1000000)</f>
        <v>0.26142057985295664</v>
      </c>
      <c r="T129" s="32">
        <f>L129*30</f>
        <v>5.8879149344511275</v>
      </c>
    </row>
    <row r="130" spans="1:20" hidden="1" outlineLevel="2" x14ac:dyDescent="0.25">
      <c r="A130" s="3" t="s">
        <v>20</v>
      </c>
      <c r="B130" s="3" t="s">
        <v>21</v>
      </c>
      <c r="C130" s="4">
        <v>2013</v>
      </c>
      <c r="D130" s="33" t="s">
        <v>69</v>
      </c>
      <c r="E130" s="33">
        <v>3</v>
      </c>
      <c r="F130" s="33" t="s">
        <v>41</v>
      </c>
      <c r="G130" s="35">
        <v>4645</v>
      </c>
      <c r="H130" s="11">
        <v>41389</v>
      </c>
      <c r="I130" s="12">
        <v>60</v>
      </c>
      <c r="J130" s="12">
        <v>90</v>
      </c>
      <c r="K130">
        <v>0.12580585812724498</v>
      </c>
      <c r="L130" s="33">
        <f>K130*(O130/1000)</f>
        <v>0.17499594865499776</v>
      </c>
      <c r="M130">
        <v>0.53922549005628295</v>
      </c>
      <c r="N130">
        <v>0.74658285805023539</v>
      </c>
      <c r="O130" s="32">
        <f>IF(J130=10, 1417, IF(J130=20, 1417, IF(J130=30, 1417, IF(J130=60, 1341, IF(J130=90, 1391, IF(J130=120, 1400, 0))))))</f>
        <v>1391</v>
      </c>
      <c r="P130" s="32">
        <f>0.3*1000*O130</f>
        <v>417300</v>
      </c>
      <c r="Q130" s="32"/>
      <c r="R130" s="32">
        <f>$P130*N130*(1/1000000)</f>
        <v>0.31154902666436318</v>
      </c>
      <c r="T130" s="32">
        <f>L130*30</f>
        <v>5.249878459649933</v>
      </c>
    </row>
    <row r="131" spans="1:20" hidden="1" outlineLevel="2" x14ac:dyDescent="0.25">
      <c r="A131" s="3" t="s">
        <v>20</v>
      </c>
      <c r="B131" s="3" t="s">
        <v>21</v>
      </c>
      <c r="C131" s="4">
        <v>2013</v>
      </c>
      <c r="D131" s="33" t="s">
        <v>69</v>
      </c>
      <c r="E131" s="34">
        <v>3</v>
      </c>
      <c r="F131" s="33" t="s">
        <v>41</v>
      </c>
      <c r="G131" s="35">
        <v>4646</v>
      </c>
      <c r="H131" s="11">
        <v>41389</v>
      </c>
      <c r="I131" s="12">
        <v>90</v>
      </c>
      <c r="J131" s="12">
        <v>120</v>
      </c>
      <c r="K131">
        <v>0.13091762213462937</v>
      </c>
      <c r="L131" s="33">
        <f>K131*(O131/1000)</f>
        <v>0.18328467098848111</v>
      </c>
      <c r="M131">
        <v>0.31504198848593112</v>
      </c>
      <c r="N131">
        <v>0.95408565306269699</v>
      </c>
      <c r="O131" s="32">
        <f>IF(J131=10, 1417, IF(J131=20, 1417, IF(J131=30, 1417, IF(J131=60, 1341, IF(J131=90, 1391, IF(J131=120, 1400, 0))))))</f>
        <v>1400</v>
      </c>
      <c r="P131" s="32">
        <f>0.3*1000*O131</f>
        <v>420000</v>
      </c>
      <c r="Q131" s="32"/>
      <c r="R131" s="32">
        <f>$P131*N131*(1/1000000)</f>
        <v>0.40071597428633271</v>
      </c>
      <c r="T131" s="32">
        <f>L131*30</f>
        <v>5.4985401296544332</v>
      </c>
    </row>
    <row r="132" spans="1:20" hidden="1" outlineLevel="2" x14ac:dyDescent="0.25">
      <c r="A132" s="3" t="s">
        <v>20</v>
      </c>
      <c r="B132" s="3" t="s">
        <v>21</v>
      </c>
      <c r="C132" s="4">
        <v>2013</v>
      </c>
      <c r="D132" s="33" t="s">
        <v>69</v>
      </c>
      <c r="E132" s="33">
        <v>3</v>
      </c>
      <c r="F132" s="33" t="s">
        <v>41</v>
      </c>
      <c r="G132" s="35">
        <v>4647</v>
      </c>
      <c r="H132" s="11">
        <v>41389</v>
      </c>
      <c r="I132" s="12">
        <v>120</v>
      </c>
      <c r="J132" s="12">
        <v>150</v>
      </c>
      <c r="K132" s="32">
        <v>0.11956499853059468</v>
      </c>
      <c r="L132" s="33">
        <f>K132*(O132/1000)</f>
        <v>0</v>
      </c>
      <c r="M132" s="32">
        <v>0.50714843086192229</v>
      </c>
      <c r="N132" s="32">
        <v>1.0525722149964425</v>
      </c>
      <c r="O132" s="32">
        <f>IF(J132=10, 1417, IF(J132=20, 1417, IF(J132=30, 1417, IF(J132=60, 1341, IF(J132=90, 1391, IF(J132=120, 1400, 0))))))</f>
        <v>0</v>
      </c>
      <c r="P132" s="32">
        <f>0.3*1000*O132</f>
        <v>0</v>
      </c>
      <c r="Q132" s="32"/>
      <c r="R132" s="32">
        <f>$P132*N132*(1/1000000)</f>
        <v>0</v>
      </c>
      <c r="T132" s="32">
        <f>L132*30</f>
        <v>0</v>
      </c>
    </row>
    <row r="133" spans="1:20" hidden="1" outlineLevel="2" x14ac:dyDescent="0.25">
      <c r="A133" s="3" t="s">
        <v>20</v>
      </c>
      <c r="B133" s="3" t="s">
        <v>21</v>
      </c>
      <c r="C133" s="4">
        <v>2013</v>
      </c>
      <c r="D133" s="33" t="s">
        <v>69</v>
      </c>
      <c r="E133" s="33">
        <v>3</v>
      </c>
      <c r="F133" s="33" t="s">
        <v>41</v>
      </c>
      <c r="G133" s="35">
        <v>4648</v>
      </c>
      <c r="H133" s="11">
        <v>41389</v>
      </c>
      <c r="I133" s="12">
        <v>150</v>
      </c>
      <c r="J133" s="12">
        <v>180</v>
      </c>
      <c r="K133" s="32">
        <v>0.10997771480298268</v>
      </c>
      <c r="L133" s="33">
        <f>K133*(O133/1000)</f>
        <v>0</v>
      </c>
      <c r="M133" s="32">
        <v>0.14228329003745308</v>
      </c>
      <c r="N133" s="32">
        <v>1.553042234019455</v>
      </c>
      <c r="O133" s="32">
        <f>IF(J133=10, 1417, IF(J133=20, 1417, IF(J133=30, 1417, IF(J133=60, 1341, IF(J133=90, 1391, IF(J133=120, 1400, 0))))))</f>
        <v>0</v>
      </c>
      <c r="P133" s="32">
        <f>0.3*1000*O133</f>
        <v>0</v>
      </c>
      <c r="Q133" s="32"/>
      <c r="R133" s="32">
        <f>$P133*N133*(1/1000000)</f>
        <v>0</v>
      </c>
      <c r="T133" s="32">
        <f>L133*30</f>
        <v>0</v>
      </c>
    </row>
    <row r="134" spans="1:20" s="32" customFormat="1" outlineLevel="1" collapsed="1" x14ac:dyDescent="0.25">
      <c r="A134" s="33"/>
      <c r="B134" s="33"/>
      <c r="C134" s="34"/>
      <c r="D134" s="33"/>
      <c r="E134" s="33"/>
      <c r="F134" s="56" t="s">
        <v>123</v>
      </c>
      <c r="G134" s="35"/>
      <c r="H134" s="11"/>
      <c r="I134" s="12"/>
      <c r="J134" s="12"/>
      <c r="L134" s="33"/>
      <c r="T134" s="32">
        <f>SUBTOTAL(9,T128:T133)</f>
        <v>23.272697261199237</v>
      </c>
    </row>
    <row r="135" spans="1:20" hidden="1" outlineLevel="2" x14ac:dyDescent="0.25">
      <c r="A135" s="3" t="s">
        <v>20</v>
      </c>
      <c r="B135" s="3" t="s">
        <v>21</v>
      </c>
      <c r="C135" s="4">
        <v>2013</v>
      </c>
      <c r="D135" s="33" t="s">
        <v>63</v>
      </c>
      <c r="E135" s="33">
        <v>3</v>
      </c>
      <c r="F135" s="33" t="s">
        <v>42</v>
      </c>
      <c r="G135" s="35">
        <v>4739</v>
      </c>
      <c r="H135" s="11">
        <v>41389</v>
      </c>
      <c r="I135" s="13">
        <v>0</v>
      </c>
      <c r="J135" s="13">
        <v>30</v>
      </c>
      <c r="K135" s="35">
        <v>0.13082565446031635</v>
      </c>
      <c r="L135" s="33">
        <f>K135*(O135/1000)</f>
        <v>0.18537995237026827</v>
      </c>
      <c r="M135" s="35">
        <v>0.42130613167991227</v>
      </c>
      <c r="N135" s="35">
        <v>2.0435768686083096</v>
      </c>
      <c r="O135" s="32">
        <f>IF(J135=10, 1417, IF(J135=20, 1417, IF(J135=30, 1417, IF(J135=60, 1341, IF(J135=90, 1391, IF(J135=120, 1400, 0))))))</f>
        <v>1417</v>
      </c>
      <c r="P135" s="32">
        <f>0.3*1000*O135</f>
        <v>425100</v>
      </c>
      <c r="Q135" s="32">
        <f>$P135*M135*(1/1000000)</f>
        <v>0.1790972365771307</v>
      </c>
      <c r="R135" s="32">
        <f>$P135*N135*(1/1000000)</f>
        <v>0.86872452684539236</v>
      </c>
      <c r="S135">
        <v>5.1925482723176035</v>
      </c>
      <c r="T135" s="32">
        <f>L135*30</f>
        <v>5.5613985711080485</v>
      </c>
    </row>
    <row r="136" spans="1:20" hidden="1" outlineLevel="2" x14ac:dyDescent="0.25">
      <c r="A136" s="3" t="s">
        <v>20</v>
      </c>
      <c r="B136" s="3" t="s">
        <v>21</v>
      </c>
      <c r="C136" s="4">
        <v>2013</v>
      </c>
      <c r="D136" s="33" t="s">
        <v>63</v>
      </c>
      <c r="E136" s="33">
        <v>3</v>
      </c>
      <c r="F136" s="33" t="s">
        <v>42</v>
      </c>
      <c r="G136" s="35">
        <v>4740</v>
      </c>
      <c r="H136" s="11">
        <v>41389</v>
      </c>
      <c r="I136" s="12">
        <v>30</v>
      </c>
      <c r="J136" s="12">
        <v>60</v>
      </c>
      <c r="K136">
        <v>0.13449394641350321</v>
      </c>
      <c r="L136" s="33">
        <f>K136*(O136/1000)</f>
        <v>0.18035638214050781</v>
      </c>
      <c r="M136">
        <v>0.62714021528459973</v>
      </c>
      <c r="N136">
        <v>1.1521878373833343</v>
      </c>
      <c r="O136" s="32">
        <f>IF(J136=10, 1417, IF(J136=20, 1417, IF(J136=30, 1417, IF(J136=60, 1341, IF(J136=90, 1391, IF(J136=120, 1400, 0))))))</f>
        <v>1341</v>
      </c>
      <c r="P136" s="32">
        <f>0.3*1000*O136</f>
        <v>402300</v>
      </c>
      <c r="Q136" s="32"/>
      <c r="R136" s="32">
        <f>$P136*N136*(1/1000000)</f>
        <v>0.4635251669793154</v>
      </c>
      <c r="T136" s="32">
        <f>L136*30</f>
        <v>5.4106914642152342</v>
      </c>
    </row>
    <row r="137" spans="1:20" hidden="1" outlineLevel="2" x14ac:dyDescent="0.25">
      <c r="A137" s="3" t="s">
        <v>20</v>
      </c>
      <c r="B137" s="3" t="s">
        <v>21</v>
      </c>
      <c r="C137" s="4">
        <v>2013</v>
      </c>
      <c r="D137" s="33" t="s">
        <v>63</v>
      </c>
      <c r="E137" s="33">
        <v>3</v>
      </c>
      <c r="F137" s="33" t="s">
        <v>42</v>
      </c>
      <c r="G137" s="35">
        <v>4741</v>
      </c>
      <c r="H137" s="11">
        <v>41389</v>
      </c>
      <c r="I137" s="12">
        <v>60</v>
      </c>
      <c r="J137" s="12">
        <v>90</v>
      </c>
      <c r="K137">
        <v>0.13030641159385137</v>
      </c>
      <c r="L137" s="33">
        <f>K137*(O137/1000)</f>
        <v>0.18125621852704726</v>
      </c>
      <c r="M137">
        <v>0.54691055996887705</v>
      </c>
      <c r="N137">
        <v>5.5175047642877848</v>
      </c>
      <c r="O137" s="32">
        <f>IF(J137=10, 1417, IF(J137=20, 1417, IF(J137=30, 1417, IF(J137=60, 1341, IF(J137=90, 1391, IF(J137=120, 1400, 0))))))</f>
        <v>1391</v>
      </c>
      <c r="P137" s="32">
        <f>0.3*1000*O137</f>
        <v>417300</v>
      </c>
      <c r="Q137" s="32"/>
      <c r="R137" s="32">
        <f>$P137*N137*(1/1000000)</f>
        <v>2.3024547381372926</v>
      </c>
      <c r="T137" s="32">
        <f>L137*30</f>
        <v>5.4376865558114176</v>
      </c>
    </row>
    <row r="138" spans="1:20" hidden="1" outlineLevel="2" x14ac:dyDescent="0.25">
      <c r="A138" s="3" t="s">
        <v>20</v>
      </c>
      <c r="B138" s="3" t="s">
        <v>21</v>
      </c>
      <c r="C138" s="4">
        <v>2013</v>
      </c>
      <c r="D138" s="33" t="s">
        <v>63</v>
      </c>
      <c r="E138" s="33">
        <v>3</v>
      </c>
      <c r="F138" s="33" t="s">
        <v>42</v>
      </c>
      <c r="G138" s="35">
        <v>4742</v>
      </c>
      <c r="H138" s="11">
        <v>41389</v>
      </c>
      <c r="I138" s="12">
        <v>90</v>
      </c>
      <c r="J138" s="12">
        <v>120</v>
      </c>
      <c r="K138">
        <v>0.12244765393219073</v>
      </c>
      <c r="L138" s="33">
        <f>K138*(O138/1000)</f>
        <v>0.17142671550506702</v>
      </c>
      <c r="M138">
        <v>0.45593472347171698</v>
      </c>
      <c r="N138">
        <v>3.2827300089963622</v>
      </c>
      <c r="O138" s="32">
        <f>IF(J138=10, 1417, IF(J138=20, 1417, IF(J138=30, 1417, IF(J138=60, 1341, IF(J138=90, 1391, IF(J138=120, 1400, 0))))))</f>
        <v>1400</v>
      </c>
      <c r="P138" s="32">
        <f>0.3*1000*O138</f>
        <v>420000</v>
      </c>
      <c r="Q138" s="32"/>
      <c r="R138" s="32">
        <f>$P138*N138*(1/1000000)</f>
        <v>1.3787466037784721</v>
      </c>
      <c r="T138" s="32">
        <f>L138*30</f>
        <v>5.1428014651520106</v>
      </c>
    </row>
    <row r="139" spans="1:20" hidden="1" outlineLevel="2" x14ac:dyDescent="0.25">
      <c r="A139" s="3" t="s">
        <v>20</v>
      </c>
      <c r="B139" s="3" t="s">
        <v>21</v>
      </c>
      <c r="C139" s="4">
        <v>2013</v>
      </c>
      <c r="D139" s="33" t="s">
        <v>63</v>
      </c>
      <c r="E139" s="33">
        <v>3</v>
      </c>
      <c r="F139" s="33" t="s">
        <v>42</v>
      </c>
      <c r="G139" s="35">
        <v>4743</v>
      </c>
      <c r="H139" s="11">
        <v>41389</v>
      </c>
      <c r="I139" s="12">
        <v>120</v>
      </c>
      <c r="J139" s="12">
        <v>150</v>
      </c>
      <c r="K139">
        <v>0.14079265324143603</v>
      </c>
      <c r="L139" s="33">
        <f>K139*(O139/1000)</f>
        <v>0</v>
      </c>
      <c r="M139">
        <v>0.35726896238089501</v>
      </c>
      <c r="N139">
        <v>4.527038221949697</v>
      </c>
      <c r="O139" s="32">
        <f>IF(J139=10, 1417, IF(J139=20, 1417, IF(J139=30, 1417, IF(J139=60, 1341, IF(J139=90, 1391, IF(J139=120, 1400, 0))))))</f>
        <v>0</v>
      </c>
      <c r="P139" s="32">
        <f>0.3*1000*O139</f>
        <v>0</v>
      </c>
      <c r="Q139" s="32"/>
      <c r="R139" s="32">
        <f>$P139*N139*(1/1000000)</f>
        <v>0</v>
      </c>
      <c r="T139" s="32">
        <f>L139*30</f>
        <v>0</v>
      </c>
    </row>
    <row r="140" spans="1:20" hidden="1" outlineLevel="2" x14ac:dyDescent="0.25">
      <c r="A140" s="3" t="s">
        <v>20</v>
      </c>
      <c r="B140" s="3" t="s">
        <v>21</v>
      </c>
      <c r="C140" s="4">
        <v>2013</v>
      </c>
      <c r="D140" s="33" t="s">
        <v>63</v>
      </c>
      <c r="E140" s="33">
        <v>3</v>
      </c>
      <c r="F140" s="33" t="s">
        <v>42</v>
      </c>
      <c r="G140" s="35">
        <v>4744</v>
      </c>
      <c r="H140" s="11">
        <v>41389</v>
      </c>
      <c r="I140" s="12">
        <v>150</v>
      </c>
      <c r="J140" s="12">
        <v>180</v>
      </c>
      <c r="K140">
        <v>0.12932053037628788</v>
      </c>
      <c r="L140" s="33">
        <f>K140*(O140/1000)</f>
        <v>0</v>
      </c>
      <c r="M140">
        <v>0.20789737783193196</v>
      </c>
      <c r="N140">
        <v>12.183753305499268</v>
      </c>
      <c r="O140" s="32">
        <f>IF(J140=10, 1417, IF(J140=20, 1417, IF(J140=30, 1417, IF(J140=60, 1341, IF(J140=90, 1391, IF(J140=120, 1400, 0))))))</f>
        <v>0</v>
      </c>
      <c r="P140" s="32">
        <f>0.3*1000*O140</f>
        <v>0</v>
      </c>
      <c r="Q140" s="32"/>
      <c r="R140" s="32">
        <f>$P140*N140*(1/1000000)</f>
        <v>0</v>
      </c>
      <c r="T140" s="32">
        <f>L140*30</f>
        <v>0</v>
      </c>
    </row>
    <row r="141" spans="1:20" s="32" customFormat="1" outlineLevel="1" collapsed="1" x14ac:dyDescent="0.25">
      <c r="A141" s="33"/>
      <c r="B141" s="33"/>
      <c r="C141" s="34"/>
      <c r="D141" s="33"/>
      <c r="E141" s="33"/>
      <c r="F141" s="56" t="s">
        <v>124</v>
      </c>
      <c r="G141" s="35"/>
      <c r="H141" s="11"/>
      <c r="I141" s="12"/>
      <c r="J141" s="12"/>
      <c r="L141" s="33"/>
      <c r="T141" s="32">
        <f>SUBTOTAL(9,T135:T140)</f>
        <v>21.552578056286713</v>
      </c>
    </row>
    <row r="142" spans="1:20" hidden="1" outlineLevel="2" x14ac:dyDescent="0.25">
      <c r="A142" s="3" t="s">
        <v>20</v>
      </c>
      <c r="B142" s="3" t="s">
        <v>21</v>
      </c>
      <c r="C142" s="4">
        <v>2013</v>
      </c>
      <c r="D142" s="33" t="s">
        <v>66</v>
      </c>
      <c r="E142" s="34">
        <v>3</v>
      </c>
      <c r="F142" s="33" t="s">
        <v>43</v>
      </c>
      <c r="G142" s="35">
        <v>4649</v>
      </c>
      <c r="H142" s="11">
        <v>41389</v>
      </c>
      <c r="I142" s="13">
        <v>0</v>
      </c>
      <c r="J142" s="13">
        <v>30</v>
      </c>
      <c r="K142" s="35">
        <v>0.14401360413376718</v>
      </c>
      <c r="L142" s="33">
        <f>K142*(O142/1000)</f>
        <v>0.2040672770575481</v>
      </c>
      <c r="M142" s="35">
        <v>0.70223538452083145</v>
      </c>
      <c r="N142" s="35">
        <v>3.0151924901803535</v>
      </c>
      <c r="O142" s="32">
        <f>IF(J142=10, 1417, IF(J142=20, 1417, IF(J142=30, 1417, IF(J142=60, 1341, IF(J142=90, 1391, IF(J142=120, 1400, 0))))))</f>
        <v>1417</v>
      </c>
      <c r="P142" s="32">
        <f>0.3*1000*O142</f>
        <v>425100</v>
      </c>
      <c r="Q142" s="32">
        <f>$P142*M142*(1/1000000)</f>
        <v>0.29852026195980541</v>
      </c>
      <c r="R142" s="32">
        <f>$P142*N142*(1/1000000)</f>
        <v>1.2817583275756681</v>
      </c>
      <c r="S142">
        <v>2.6256810706096623</v>
      </c>
      <c r="T142" s="32">
        <f>L142*30</f>
        <v>6.1220183117264426</v>
      </c>
    </row>
    <row r="143" spans="1:20" hidden="1" outlineLevel="2" x14ac:dyDescent="0.25">
      <c r="A143" s="3" t="s">
        <v>20</v>
      </c>
      <c r="B143" s="3" t="s">
        <v>21</v>
      </c>
      <c r="C143" s="4">
        <v>2013</v>
      </c>
      <c r="D143" s="33" t="s">
        <v>66</v>
      </c>
      <c r="E143" s="33">
        <v>3</v>
      </c>
      <c r="F143" s="33" t="s">
        <v>43</v>
      </c>
      <c r="G143" s="35">
        <v>4650</v>
      </c>
      <c r="H143" s="11">
        <v>41389</v>
      </c>
      <c r="I143" s="12">
        <v>30</v>
      </c>
      <c r="J143" s="12">
        <v>60</v>
      </c>
      <c r="K143">
        <v>0.14063637634299775</v>
      </c>
      <c r="L143" s="33">
        <f>K143*(O143/1000)</f>
        <v>0.18859338067595999</v>
      </c>
      <c r="M143" s="32">
        <v>0.5382616738882704</v>
      </c>
      <c r="N143" s="32">
        <v>1.2233219861097056</v>
      </c>
      <c r="O143" s="32">
        <f>IF(J143=10, 1417, IF(J143=20, 1417, IF(J143=30, 1417, IF(J143=60, 1341, IF(J143=90, 1391, IF(J143=120, 1400, 0))))))</f>
        <v>1341</v>
      </c>
      <c r="P143" s="32">
        <f>0.3*1000*O143</f>
        <v>402300</v>
      </c>
      <c r="Q143" s="32"/>
      <c r="R143" s="32">
        <f>$P143*N143*(1/1000000)</f>
        <v>0.4921424350119345</v>
      </c>
      <c r="T143" s="32">
        <f>L143*30</f>
        <v>5.6578014202787994</v>
      </c>
    </row>
    <row r="144" spans="1:20" hidden="1" outlineLevel="2" x14ac:dyDescent="0.25">
      <c r="A144" s="3" t="s">
        <v>20</v>
      </c>
      <c r="B144" s="3" t="s">
        <v>21</v>
      </c>
      <c r="C144" s="4">
        <v>2013</v>
      </c>
      <c r="D144" s="33" t="s">
        <v>66</v>
      </c>
      <c r="E144" s="33">
        <v>3</v>
      </c>
      <c r="F144" s="33" t="s">
        <v>43</v>
      </c>
      <c r="G144" s="35">
        <v>4651</v>
      </c>
      <c r="H144" s="11">
        <v>41389</v>
      </c>
      <c r="I144" s="12">
        <v>60</v>
      </c>
      <c r="J144" s="12">
        <v>90</v>
      </c>
      <c r="K144">
        <v>0.13340748247978876</v>
      </c>
      <c r="L144" s="33">
        <f>K144*(O144/1000)</f>
        <v>0.18556980812938617</v>
      </c>
      <c r="M144">
        <v>1.0100352411716129</v>
      </c>
      <c r="N144">
        <v>0.75267049221923088</v>
      </c>
      <c r="O144" s="32">
        <f>IF(J144=10, 1417, IF(J144=20, 1417, IF(J144=30, 1417, IF(J144=60, 1341, IF(J144=90, 1391, IF(J144=120, 1400, 0))))))</f>
        <v>1391</v>
      </c>
      <c r="P144" s="32">
        <f>0.3*1000*O144</f>
        <v>417300</v>
      </c>
      <c r="Q144" s="32"/>
      <c r="R144" s="32">
        <f>$P144*N144*(1/1000000)</f>
        <v>0.31408939640308503</v>
      </c>
      <c r="T144" s="32">
        <f>L144*30</f>
        <v>5.5670942438815851</v>
      </c>
    </row>
    <row r="145" spans="1:20" hidden="1" outlineLevel="2" x14ac:dyDescent="0.25">
      <c r="A145" s="3" t="s">
        <v>20</v>
      </c>
      <c r="B145" s="3" t="s">
        <v>21</v>
      </c>
      <c r="C145" s="4">
        <v>2013</v>
      </c>
      <c r="D145" s="33" t="s">
        <v>66</v>
      </c>
      <c r="E145" s="34">
        <v>3</v>
      </c>
      <c r="F145" s="33" t="s">
        <v>43</v>
      </c>
      <c r="G145" s="35">
        <v>4652</v>
      </c>
      <c r="H145" s="11">
        <v>41389</v>
      </c>
      <c r="I145" s="12">
        <v>90</v>
      </c>
      <c r="J145" s="12">
        <v>120</v>
      </c>
      <c r="K145">
        <v>0.13557308148871172</v>
      </c>
      <c r="L145" s="33">
        <f>K145*(O145/1000)</f>
        <v>0.1898023140841964</v>
      </c>
      <c r="M145" s="32">
        <v>0.62785945881222638</v>
      </c>
      <c r="N145" s="32">
        <v>0.56945392775992631</v>
      </c>
      <c r="O145" s="32">
        <f>IF(J145=10, 1417, IF(J145=20, 1417, IF(J145=30, 1417, IF(J145=60, 1341, IF(J145=90, 1391, IF(J145=120, 1400, 0))))))</f>
        <v>1400</v>
      </c>
      <c r="P145" s="32">
        <f>0.3*1000*O145</f>
        <v>420000</v>
      </c>
      <c r="Q145" s="32"/>
      <c r="R145" s="32">
        <f>$P145*N145*(1/1000000)</f>
        <v>0.23917064965916904</v>
      </c>
      <c r="T145" s="32">
        <f>L145*30</f>
        <v>5.6940694225258923</v>
      </c>
    </row>
    <row r="146" spans="1:20" hidden="1" outlineLevel="2" x14ac:dyDescent="0.25">
      <c r="A146" s="3" t="s">
        <v>20</v>
      </c>
      <c r="B146" s="3" t="s">
        <v>21</v>
      </c>
      <c r="C146" s="4">
        <v>2013</v>
      </c>
      <c r="D146" s="33" t="s">
        <v>66</v>
      </c>
      <c r="E146" s="33">
        <v>3</v>
      </c>
      <c r="F146" s="33" t="s">
        <v>43</v>
      </c>
      <c r="G146" s="35">
        <v>4653</v>
      </c>
      <c r="H146" s="11">
        <v>41389</v>
      </c>
      <c r="I146" s="12">
        <v>120</v>
      </c>
      <c r="J146" s="12">
        <v>150</v>
      </c>
      <c r="K146">
        <v>0.15081567913991939</v>
      </c>
      <c r="L146" s="33">
        <f>K146*(O146/1000)</f>
        <v>0</v>
      </c>
      <c r="M146" s="32">
        <v>0.56877631602230205</v>
      </c>
      <c r="N146" s="32">
        <v>6.4791041216453529</v>
      </c>
      <c r="O146" s="32">
        <f>IF(J146=10, 1417, IF(J146=20, 1417, IF(J146=30, 1417, IF(J146=60, 1341, IF(J146=90, 1391, IF(J146=120, 1400, 0))))))</f>
        <v>0</v>
      </c>
      <c r="P146" s="32">
        <f>0.3*1000*O146</f>
        <v>0</v>
      </c>
      <c r="Q146" s="32"/>
      <c r="R146" s="32">
        <f>$P146*N146*(1/1000000)</f>
        <v>0</v>
      </c>
      <c r="T146" s="32">
        <f>L146*30</f>
        <v>0</v>
      </c>
    </row>
    <row r="147" spans="1:20" hidden="1" outlineLevel="2" x14ac:dyDescent="0.25">
      <c r="A147" s="3" t="s">
        <v>20</v>
      </c>
      <c r="B147" s="3" t="s">
        <v>21</v>
      </c>
      <c r="C147" s="4">
        <v>2013</v>
      </c>
      <c r="D147" s="33" t="s">
        <v>66</v>
      </c>
      <c r="E147" s="33">
        <v>3</v>
      </c>
      <c r="F147" s="33" t="s">
        <v>43</v>
      </c>
      <c r="G147" s="35">
        <v>4654</v>
      </c>
      <c r="H147" s="11">
        <v>41389</v>
      </c>
      <c r="I147" s="12">
        <v>150</v>
      </c>
      <c r="J147" s="12">
        <v>180</v>
      </c>
      <c r="K147">
        <v>0.13561784161960883</v>
      </c>
      <c r="L147" s="33">
        <f>K147*(O147/1000)</f>
        <v>0</v>
      </c>
      <c r="M147" s="32">
        <v>0.43854903223795488</v>
      </c>
      <c r="N147" s="32">
        <v>4.2832757865638218</v>
      </c>
      <c r="O147" s="32">
        <f>IF(J147=10, 1417, IF(J147=20, 1417, IF(J147=30, 1417, IF(J147=60, 1341, IF(J147=90, 1391, IF(J147=120, 1400, 0))))))</f>
        <v>0</v>
      </c>
      <c r="P147" s="32">
        <f>0.3*1000*O147</f>
        <v>0</v>
      </c>
      <c r="Q147" s="32"/>
      <c r="R147" s="32">
        <f>$P147*N147*(1/1000000)</f>
        <v>0</v>
      </c>
      <c r="T147" s="32">
        <f>L147*30</f>
        <v>0</v>
      </c>
    </row>
    <row r="148" spans="1:20" s="32" customFormat="1" outlineLevel="1" collapsed="1" x14ac:dyDescent="0.25">
      <c r="A148" s="33"/>
      <c r="B148" s="33"/>
      <c r="C148" s="34"/>
      <c r="D148" s="33"/>
      <c r="E148" s="33"/>
      <c r="F148" s="56" t="s">
        <v>125</v>
      </c>
      <c r="G148" s="35"/>
      <c r="H148" s="11"/>
      <c r="I148" s="12"/>
      <c r="J148" s="12"/>
      <c r="L148" s="33"/>
      <c r="T148" s="32">
        <f>SUBTOTAL(9,T142:T147)</f>
        <v>23.04098339841272</v>
      </c>
    </row>
    <row r="149" spans="1:20" hidden="1" outlineLevel="2" x14ac:dyDescent="0.25">
      <c r="A149" s="3" t="s">
        <v>20</v>
      </c>
      <c r="B149" s="3" t="s">
        <v>21</v>
      </c>
      <c r="C149" s="4">
        <v>2013</v>
      </c>
      <c r="D149" s="33" t="s">
        <v>60</v>
      </c>
      <c r="E149" s="33">
        <v>3</v>
      </c>
      <c r="F149" s="33" t="s">
        <v>44</v>
      </c>
      <c r="G149" s="35">
        <v>4745</v>
      </c>
      <c r="H149" s="11">
        <v>41389</v>
      </c>
      <c r="I149" s="13">
        <v>0</v>
      </c>
      <c r="J149" s="13">
        <v>30</v>
      </c>
      <c r="K149" s="35">
        <v>0.12475375630256706</v>
      </c>
      <c r="L149" s="33">
        <f>K149*(O149/1000)</f>
        <v>0.17677607268073753</v>
      </c>
      <c r="M149" s="35">
        <v>6.5384584998784758</v>
      </c>
      <c r="N149" s="35">
        <v>6.3508206179835085</v>
      </c>
      <c r="O149" s="32">
        <f>IF(J149=10, 1417, IF(J149=20, 1417, IF(J149=30, 1417, IF(J149=60, 1341, IF(J149=90, 1391, IF(J149=120, 1400, 0))))))</f>
        <v>1417</v>
      </c>
      <c r="P149" s="32">
        <f>0.3*1000*O149</f>
        <v>425100</v>
      </c>
      <c r="Q149" s="32">
        <f>$P149*M149*(1/1000000)</f>
        <v>2.7794987082983398</v>
      </c>
      <c r="R149" s="32">
        <f>$P149*N149*(1/1000000)</f>
        <v>2.6997338447047894</v>
      </c>
      <c r="S149">
        <v>11.161981188396215</v>
      </c>
      <c r="T149" s="32">
        <f>L149*30</f>
        <v>5.3032821804221255</v>
      </c>
    </row>
    <row r="150" spans="1:20" hidden="1" outlineLevel="2" x14ac:dyDescent="0.25">
      <c r="A150" s="3" t="s">
        <v>20</v>
      </c>
      <c r="B150" s="3" t="s">
        <v>21</v>
      </c>
      <c r="C150" s="4">
        <v>2013</v>
      </c>
      <c r="D150" s="33" t="s">
        <v>60</v>
      </c>
      <c r="E150" s="33">
        <v>3</v>
      </c>
      <c r="F150" s="33" t="s">
        <v>44</v>
      </c>
      <c r="G150" s="35">
        <v>4746</v>
      </c>
      <c r="H150" s="11">
        <v>41389</v>
      </c>
      <c r="I150" s="12">
        <v>30</v>
      </c>
      <c r="J150" s="12">
        <v>60</v>
      </c>
      <c r="K150">
        <v>0.13393350150496094</v>
      </c>
      <c r="L150" s="33">
        <f>K150*(O150/1000)</f>
        <v>0.17960482551815263</v>
      </c>
      <c r="M150">
        <v>0.58303877093307588</v>
      </c>
      <c r="N150">
        <v>0.80167831003297918</v>
      </c>
      <c r="O150" s="32">
        <f>IF(J150=10, 1417, IF(J150=20, 1417, IF(J150=30, 1417, IF(J150=60, 1341, IF(J150=90, 1391, IF(J150=120, 1400, 0))))))</f>
        <v>1341</v>
      </c>
      <c r="P150" s="32">
        <f>0.3*1000*O150</f>
        <v>402300</v>
      </c>
      <c r="Q150" s="32"/>
      <c r="R150" s="32">
        <f>$P150*N150*(1/1000000)</f>
        <v>0.32251518412626751</v>
      </c>
      <c r="T150" s="32">
        <f>L150*30</f>
        <v>5.3881447655445784</v>
      </c>
    </row>
    <row r="151" spans="1:20" hidden="1" outlineLevel="2" x14ac:dyDescent="0.25">
      <c r="A151" s="3" t="s">
        <v>20</v>
      </c>
      <c r="B151" s="3" t="s">
        <v>21</v>
      </c>
      <c r="C151" s="4">
        <v>2013</v>
      </c>
      <c r="D151" s="33" t="s">
        <v>60</v>
      </c>
      <c r="E151" s="33">
        <v>3</v>
      </c>
      <c r="F151" s="33" t="s">
        <v>44</v>
      </c>
      <c r="G151" s="35">
        <v>4747</v>
      </c>
      <c r="H151" s="11">
        <v>41389</v>
      </c>
      <c r="I151" s="12">
        <v>60</v>
      </c>
      <c r="J151" s="12">
        <v>90</v>
      </c>
      <c r="K151" s="32">
        <v>0.132566355008572</v>
      </c>
      <c r="L151" s="33">
        <f>K151*(O151/1000)</f>
        <v>0.18439979981692364</v>
      </c>
      <c r="M151" s="32">
        <v>0.58704273293952569</v>
      </c>
      <c r="N151" s="32">
        <v>6.5496503261847918</v>
      </c>
      <c r="O151" s="32">
        <f>IF(J151=10, 1417, IF(J151=20, 1417, IF(J151=30, 1417, IF(J151=60, 1341, IF(J151=90, 1391, IF(J151=120, 1400, 0))))))</f>
        <v>1391</v>
      </c>
      <c r="P151" s="32">
        <f>0.3*1000*O151</f>
        <v>417300</v>
      </c>
      <c r="Q151" s="32"/>
      <c r="R151" s="32">
        <f>$P151*N151*(1/1000000)</f>
        <v>2.7331690811169138</v>
      </c>
      <c r="T151" s="32">
        <f>L151*30</f>
        <v>5.531993994507709</v>
      </c>
    </row>
    <row r="152" spans="1:20" hidden="1" outlineLevel="2" x14ac:dyDescent="0.25">
      <c r="A152" s="3" t="s">
        <v>20</v>
      </c>
      <c r="B152" s="3" t="s">
        <v>21</v>
      </c>
      <c r="C152" s="4">
        <v>2013</v>
      </c>
      <c r="D152" s="33" t="s">
        <v>60</v>
      </c>
      <c r="E152" s="33">
        <v>3</v>
      </c>
      <c r="F152" s="33" t="s">
        <v>44</v>
      </c>
      <c r="G152" s="35">
        <v>4748</v>
      </c>
      <c r="H152" s="11">
        <v>41389</v>
      </c>
      <c r="I152" s="12">
        <v>90</v>
      </c>
      <c r="J152" s="12">
        <v>120</v>
      </c>
      <c r="K152" s="32">
        <v>0.12480126556182378</v>
      </c>
      <c r="L152" s="33">
        <f>K152*(O152/1000)</f>
        <v>0.17472177178655326</v>
      </c>
      <c r="M152" s="32">
        <v>0.4426555348970535</v>
      </c>
      <c r="N152" s="32">
        <v>6.2549151670235821</v>
      </c>
      <c r="O152" s="32">
        <f>IF(J152=10, 1417, IF(J152=20, 1417, IF(J152=30, 1417, IF(J152=60, 1341, IF(J152=90, 1391, IF(J152=120, 1400, 0))))))</f>
        <v>1400</v>
      </c>
      <c r="P152" s="32">
        <f>0.3*1000*O152</f>
        <v>420000</v>
      </c>
      <c r="Q152" s="32"/>
      <c r="R152" s="32">
        <f>$P152*N152*(1/1000000)</f>
        <v>2.6270643701499043</v>
      </c>
      <c r="T152" s="32">
        <f>L152*30</f>
        <v>5.241653153596598</v>
      </c>
    </row>
    <row r="153" spans="1:20" hidden="1" outlineLevel="2" x14ac:dyDescent="0.25">
      <c r="A153" s="3" t="s">
        <v>20</v>
      </c>
      <c r="B153" s="3" t="s">
        <v>21</v>
      </c>
      <c r="C153" s="4">
        <v>2013</v>
      </c>
      <c r="D153" s="33" t="s">
        <v>60</v>
      </c>
      <c r="E153" s="33">
        <v>3</v>
      </c>
      <c r="F153" s="33" t="s">
        <v>44</v>
      </c>
      <c r="G153" s="35">
        <v>4749</v>
      </c>
      <c r="H153" s="11">
        <v>41389</v>
      </c>
      <c r="I153" s="12">
        <v>120</v>
      </c>
      <c r="J153" s="12">
        <v>150</v>
      </c>
      <c r="K153" s="32">
        <v>0.14662128106295921</v>
      </c>
      <c r="L153" s="33">
        <f>K153*(O153/1000)</f>
        <v>0</v>
      </c>
      <c r="M153" s="32">
        <v>0.56628414449824171</v>
      </c>
      <c r="N153" s="32">
        <v>15.757471846907592</v>
      </c>
      <c r="O153" s="32">
        <f>IF(J153=10, 1417, IF(J153=20, 1417, IF(J153=30, 1417, IF(J153=60, 1341, IF(J153=90, 1391, IF(J153=120, 1400, 0))))))</f>
        <v>0</v>
      </c>
      <c r="P153" s="32">
        <f>0.3*1000*O153</f>
        <v>0</v>
      </c>
      <c r="Q153" s="32"/>
      <c r="R153" s="32">
        <f>$P153*N153*(1/1000000)</f>
        <v>0</v>
      </c>
      <c r="T153" s="32">
        <f>L153*30</f>
        <v>0</v>
      </c>
    </row>
    <row r="154" spans="1:20" hidden="1" outlineLevel="2" x14ac:dyDescent="0.25">
      <c r="A154" s="3" t="s">
        <v>20</v>
      </c>
      <c r="B154" s="3" t="s">
        <v>21</v>
      </c>
      <c r="C154" s="4">
        <v>2013</v>
      </c>
      <c r="D154" s="33" t="s">
        <v>60</v>
      </c>
      <c r="E154" s="33">
        <v>3</v>
      </c>
      <c r="F154" s="33" t="s">
        <v>44</v>
      </c>
      <c r="G154" s="35">
        <v>4750</v>
      </c>
      <c r="H154" s="11">
        <v>41389</v>
      </c>
      <c r="I154" s="12">
        <v>150</v>
      </c>
      <c r="J154" s="12">
        <v>180</v>
      </c>
      <c r="K154" s="32">
        <v>0.13251094732722302</v>
      </c>
      <c r="L154" s="33">
        <f>K154*(O154/1000)</f>
        <v>0</v>
      </c>
      <c r="M154" s="32">
        <v>7.6650643666812318E-2</v>
      </c>
      <c r="N154" s="32">
        <v>10.769900565843249</v>
      </c>
      <c r="O154" s="32">
        <f>IF(J154=10, 1417, IF(J154=20, 1417, IF(J154=30, 1417, IF(J154=60, 1341, IF(J154=90, 1391, IF(J154=120, 1400, 0))))))</f>
        <v>0</v>
      </c>
      <c r="P154" s="32">
        <f>0.3*1000*O154</f>
        <v>0</v>
      </c>
      <c r="Q154" s="32"/>
      <c r="R154" s="32">
        <f>$P154*N154*(1/1000000)</f>
        <v>0</v>
      </c>
      <c r="T154" s="32">
        <f>L154*30</f>
        <v>0</v>
      </c>
    </row>
    <row r="155" spans="1:20" s="32" customFormat="1" outlineLevel="1" collapsed="1" x14ac:dyDescent="0.25">
      <c r="A155" s="33"/>
      <c r="B155" s="33"/>
      <c r="C155" s="34"/>
      <c r="D155" s="33"/>
      <c r="E155" s="33"/>
      <c r="F155" s="56" t="s">
        <v>126</v>
      </c>
      <c r="G155" s="35"/>
      <c r="H155" s="11"/>
      <c r="I155" s="12"/>
      <c r="J155" s="12"/>
      <c r="L155" s="33"/>
      <c r="T155" s="32">
        <f>SUBTOTAL(9,T149:T154)</f>
        <v>21.46507409407101</v>
      </c>
    </row>
    <row r="156" spans="1:20" hidden="1" outlineLevel="2" x14ac:dyDescent="0.25">
      <c r="A156" s="3" t="s">
        <v>20</v>
      </c>
      <c r="B156" s="3" t="s">
        <v>21</v>
      </c>
      <c r="C156" s="4">
        <v>2013</v>
      </c>
      <c r="D156" s="33" t="s">
        <v>68</v>
      </c>
      <c r="E156" s="4">
        <v>3</v>
      </c>
      <c r="F156" s="33" t="s">
        <v>45</v>
      </c>
      <c r="G156" s="35">
        <v>4655</v>
      </c>
      <c r="H156" s="11">
        <v>41389</v>
      </c>
      <c r="I156" s="13">
        <v>0</v>
      </c>
      <c r="J156" s="13">
        <v>30</v>
      </c>
      <c r="K156" s="35">
        <v>0.15997310028249295</v>
      </c>
      <c r="L156" s="33">
        <f>K156*(O156/1000)</f>
        <v>0.22668188310029252</v>
      </c>
      <c r="M156" s="35">
        <v>7.9142130470633801E-2</v>
      </c>
      <c r="N156" s="35">
        <v>4.9232896305391121</v>
      </c>
      <c r="O156" s="32">
        <f>IF(J156=10, 1417, IF(J156=20, 1417, IF(J156=30, 1417, IF(J156=60, 1341, IF(J156=90, 1391, IF(J156=120, 1400, 0))))))</f>
        <v>1417</v>
      </c>
      <c r="P156" s="32">
        <f>0.3*1000*O156</f>
        <v>425100</v>
      </c>
      <c r="Q156" s="32">
        <f>$P156*M156*(1/1000000)</f>
        <v>3.3643319663066433E-2</v>
      </c>
      <c r="R156" s="32">
        <f>$P156*N156*(1/1000000)</f>
        <v>2.0928904219421764</v>
      </c>
      <c r="S156">
        <v>3.8936543300518007</v>
      </c>
      <c r="T156" s="32">
        <f>L156*30</f>
        <v>6.8004564930087756</v>
      </c>
    </row>
    <row r="157" spans="1:20" hidden="1" outlineLevel="2" x14ac:dyDescent="0.25">
      <c r="A157" s="3" t="s">
        <v>20</v>
      </c>
      <c r="B157" s="3" t="s">
        <v>21</v>
      </c>
      <c r="C157" s="4">
        <v>2013</v>
      </c>
      <c r="D157" s="33" t="s">
        <v>68</v>
      </c>
      <c r="E157" s="33">
        <v>3</v>
      </c>
      <c r="F157" s="33" t="s">
        <v>45</v>
      </c>
      <c r="G157" s="35">
        <v>4656</v>
      </c>
      <c r="H157" s="11">
        <v>41389</v>
      </c>
      <c r="I157" s="12">
        <v>30</v>
      </c>
      <c r="J157" s="12">
        <v>60</v>
      </c>
      <c r="K157">
        <v>0.13963170181078619</v>
      </c>
      <c r="L157" s="33">
        <f>K157*(O157/1000)</f>
        <v>0.18724611212826428</v>
      </c>
      <c r="M157">
        <v>0.16008518087723345</v>
      </c>
      <c r="N157">
        <v>1.6815054113517038</v>
      </c>
      <c r="O157" s="32">
        <f>IF(J157=10, 1417, IF(J157=20, 1417, IF(J157=30, 1417, IF(J157=60, 1341, IF(J157=90, 1391, IF(J157=120, 1400, 0))))))</f>
        <v>1341</v>
      </c>
      <c r="P157" s="32">
        <f>0.3*1000*O157</f>
        <v>402300</v>
      </c>
      <c r="Q157" s="32"/>
      <c r="R157" s="32">
        <f>$P157*N157*(1/1000000)</f>
        <v>0.67646962698679047</v>
      </c>
      <c r="T157" s="32">
        <f>L157*30</f>
        <v>5.617383363847928</v>
      </c>
    </row>
    <row r="158" spans="1:20" hidden="1" outlineLevel="2" x14ac:dyDescent="0.25">
      <c r="A158" s="3" t="s">
        <v>20</v>
      </c>
      <c r="B158" s="3" t="s">
        <v>21</v>
      </c>
      <c r="C158" s="4">
        <v>2013</v>
      </c>
      <c r="D158" s="33" t="s">
        <v>68</v>
      </c>
      <c r="E158" s="33">
        <v>3</v>
      </c>
      <c r="F158" s="33" t="s">
        <v>45</v>
      </c>
      <c r="G158" s="35">
        <v>4657</v>
      </c>
      <c r="H158" s="11">
        <v>41389</v>
      </c>
      <c r="I158" s="12">
        <v>60</v>
      </c>
      <c r="J158" s="12">
        <v>90</v>
      </c>
      <c r="K158" s="32">
        <v>0.13111026201013232</v>
      </c>
      <c r="L158" s="33">
        <f>K158*(O158/1000)</f>
        <v>0.18237437445609406</v>
      </c>
      <c r="M158" s="32">
        <v>0.39697151085394017</v>
      </c>
      <c r="N158" s="32">
        <v>1.0317868433421507</v>
      </c>
      <c r="O158" s="32">
        <f>IF(J158=10, 1417, IF(J158=20, 1417, IF(J158=30, 1417, IF(J158=60, 1341, IF(J158=90, 1391, IF(J158=120, 1400, 0))))))</f>
        <v>1391</v>
      </c>
      <c r="P158" s="32">
        <f>0.3*1000*O158</f>
        <v>417300</v>
      </c>
      <c r="Q158" s="32"/>
      <c r="R158" s="32">
        <f>$P158*N158*(1/1000000)</f>
        <v>0.43056464972667946</v>
      </c>
      <c r="T158" s="32">
        <f>L158*30</f>
        <v>5.4712312336828219</v>
      </c>
    </row>
    <row r="159" spans="1:20" hidden="1" outlineLevel="2" x14ac:dyDescent="0.25">
      <c r="A159" s="3" t="s">
        <v>20</v>
      </c>
      <c r="B159" s="3" t="s">
        <v>21</v>
      </c>
      <c r="C159" s="4">
        <v>2013</v>
      </c>
      <c r="D159" s="33" t="s">
        <v>68</v>
      </c>
      <c r="E159" s="4">
        <v>3</v>
      </c>
      <c r="F159" s="33" t="s">
        <v>45</v>
      </c>
      <c r="G159" s="35">
        <v>4658</v>
      </c>
      <c r="H159" s="11">
        <v>41389</v>
      </c>
      <c r="I159" s="12">
        <v>90</v>
      </c>
      <c r="J159" s="12">
        <v>120</v>
      </c>
      <c r="K159">
        <v>0.11812966499949266</v>
      </c>
      <c r="L159" s="33">
        <f>K159*(O159/1000)</f>
        <v>0.16538153099928973</v>
      </c>
      <c r="M159">
        <v>0.4487994571379621</v>
      </c>
      <c r="N159">
        <v>1.5716340755549709</v>
      </c>
      <c r="O159" s="32">
        <f>IF(J159=10, 1417, IF(J159=20, 1417, IF(J159=30, 1417, IF(J159=60, 1341, IF(J159=90, 1391, IF(J159=120, 1400, 0))))))</f>
        <v>1400</v>
      </c>
      <c r="P159" s="32">
        <f>0.3*1000*O159</f>
        <v>420000</v>
      </c>
      <c r="Q159" s="32"/>
      <c r="R159" s="32">
        <f>$P159*N159*(1/1000000)</f>
        <v>0.66008631173308774</v>
      </c>
      <c r="T159" s="32">
        <f>L159*30</f>
        <v>4.9614459299786917</v>
      </c>
    </row>
    <row r="160" spans="1:20" hidden="1" outlineLevel="2" x14ac:dyDescent="0.25">
      <c r="A160" s="3" t="s">
        <v>20</v>
      </c>
      <c r="B160" s="3" t="s">
        <v>21</v>
      </c>
      <c r="C160" s="4">
        <v>2013</v>
      </c>
      <c r="D160" s="33" t="s">
        <v>68</v>
      </c>
      <c r="E160" s="33">
        <v>3</v>
      </c>
      <c r="F160" s="33" t="s">
        <v>45</v>
      </c>
      <c r="G160" s="35">
        <v>4659</v>
      </c>
      <c r="H160" s="11">
        <v>41389</v>
      </c>
      <c r="I160" s="12">
        <v>120</v>
      </c>
      <c r="J160" s="12">
        <v>150</v>
      </c>
      <c r="K160" s="32">
        <v>0.12390009975516905</v>
      </c>
      <c r="L160" s="33">
        <f>K160*(O160/1000)</f>
        <v>0</v>
      </c>
      <c r="M160" s="32">
        <v>0.61046578212268343</v>
      </c>
      <c r="N160" s="32">
        <v>4.1290559593967329</v>
      </c>
      <c r="O160" s="32">
        <f>IF(J160=10, 1417, IF(J160=20, 1417, IF(J160=30, 1417, IF(J160=60, 1341, IF(J160=90, 1391, IF(J160=120, 1400, 0))))))</f>
        <v>0</v>
      </c>
      <c r="P160" s="32">
        <f>0.3*1000*O160</f>
        <v>0</v>
      </c>
      <c r="Q160" s="32"/>
      <c r="R160" s="32">
        <f>$P160*N160*(1/1000000)</f>
        <v>0</v>
      </c>
      <c r="T160" s="32">
        <f>L160*30</f>
        <v>0</v>
      </c>
    </row>
    <row r="161" spans="1:20" hidden="1" outlineLevel="2" x14ac:dyDescent="0.25">
      <c r="A161" s="3" t="s">
        <v>20</v>
      </c>
      <c r="B161" s="3" t="s">
        <v>21</v>
      </c>
      <c r="C161" s="4">
        <v>2013</v>
      </c>
      <c r="D161" s="33" t="s">
        <v>68</v>
      </c>
      <c r="E161" s="33">
        <v>3</v>
      </c>
      <c r="F161" s="33" t="s">
        <v>45</v>
      </c>
      <c r="G161" s="35">
        <v>4660</v>
      </c>
      <c r="H161" s="11">
        <v>41389</v>
      </c>
      <c r="I161" s="12">
        <v>150</v>
      </c>
      <c r="J161" s="12">
        <v>180</v>
      </c>
      <c r="K161">
        <v>0.12176155272012379</v>
      </c>
      <c r="L161" s="33">
        <f>K161*(O161/1000)</f>
        <v>0</v>
      </c>
      <c r="M161">
        <v>0.40260472547941423</v>
      </c>
      <c r="N161">
        <v>10.119070527237213</v>
      </c>
      <c r="O161" s="32">
        <f>IF(J161=10, 1417, IF(J161=20, 1417, IF(J161=30, 1417, IF(J161=60, 1341, IF(J161=90, 1391, IF(J161=120, 1400, 0))))))</f>
        <v>0</v>
      </c>
      <c r="P161" s="32">
        <f>0.3*1000*O161</f>
        <v>0</v>
      </c>
      <c r="Q161" s="32"/>
      <c r="R161" s="32">
        <f>$P161*N161*(1/1000000)</f>
        <v>0</v>
      </c>
      <c r="T161" s="32">
        <f>L161*30</f>
        <v>0</v>
      </c>
    </row>
    <row r="162" spans="1:20" s="32" customFormat="1" outlineLevel="1" collapsed="1" x14ac:dyDescent="0.25">
      <c r="A162" s="33"/>
      <c r="B162" s="33"/>
      <c r="C162" s="34"/>
      <c r="D162" s="33"/>
      <c r="E162" s="33"/>
      <c r="F162" s="56" t="s">
        <v>127</v>
      </c>
      <c r="G162" s="35"/>
      <c r="H162" s="11"/>
      <c r="I162" s="12"/>
      <c r="J162" s="12"/>
      <c r="L162" s="33"/>
      <c r="T162" s="32">
        <f>SUBTOTAL(9,T156:T161)</f>
        <v>22.850517020518215</v>
      </c>
    </row>
    <row r="163" spans="1:20" hidden="1" outlineLevel="2" x14ac:dyDescent="0.25">
      <c r="A163" s="3" t="s">
        <v>20</v>
      </c>
      <c r="B163" s="3" t="s">
        <v>21</v>
      </c>
      <c r="C163" s="4">
        <v>2013</v>
      </c>
      <c r="D163" s="33" t="s">
        <v>62</v>
      </c>
      <c r="E163" s="33">
        <v>3</v>
      </c>
      <c r="F163" s="33" t="s">
        <v>46</v>
      </c>
      <c r="G163" s="35">
        <v>4751</v>
      </c>
      <c r="H163" s="11">
        <v>41389</v>
      </c>
      <c r="I163" s="13">
        <v>0</v>
      </c>
      <c r="J163" s="13">
        <v>30</v>
      </c>
      <c r="K163" s="35">
        <v>0.11939252343068868</v>
      </c>
      <c r="L163" s="33">
        <f>K163*(O163/1000)</f>
        <v>0.16917920570128586</v>
      </c>
      <c r="M163" s="35">
        <v>0.87060210286599105</v>
      </c>
      <c r="N163" s="35">
        <v>1.0332420561486486</v>
      </c>
      <c r="O163" s="32">
        <f>IF(J163=10, 1417, IF(J163=20, 1417, IF(J163=30, 1417, IF(J163=60, 1341, IF(J163=90, 1391, IF(J163=120, 1400, 0))))))</f>
        <v>1417</v>
      </c>
      <c r="P163" s="32">
        <f>0.3*1000*O163</f>
        <v>425100</v>
      </c>
      <c r="Q163" s="32">
        <f>$P163*M163*(1/1000000)</f>
        <v>0.37009295392833275</v>
      </c>
      <c r="R163" s="32">
        <f>$P163*N163*(1/1000000)</f>
        <v>0.43923119806879052</v>
      </c>
      <c r="S163">
        <v>2.0812009998100436</v>
      </c>
      <c r="T163" s="32">
        <f>L163*30</f>
        <v>5.0753761710385756</v>
      </c>
    </row>
    <row r="164" spans="1:20" hidden="1" outlineLevel="2" x14ac:dyDescent="0.25">
      <c r="A164" s="3" t="s">
        <v>20</v>
      </c>
      <c r="B164" s="3" t="s">
        <v>21</v>
      </c>
      <c r="C164" s="4">
        <v>2013</v>
      </c>
      <c r="D164" s="33" t="s">
        <v>62</v>
      </c>
      <c r="E164" s="33">
        <v>3</v>
      </c>
      <c r="F164" s="33" t="s">
        <v>46</v>
      </c>
      <c r="G164" s="35">
        <v>4752</v>
      </c>
      <c r="H164" s="11">
        <v>41389</v>
      </c>
      <c r="I164" s="12">
        <v>30</v>
      </c>
      <c r="J164" s="12">
        <v>60</v>
      </c>
      <c r="K164">
        <v>0.13466166972060184</v>
      </c>
      <c r="L164" s="33">
        <f>K164*(O164/1000)</f>
        <v>0.18058129909532705</v>
      </c>
      <c r="M164">
        <v>0.35009414113606396</v>
      </c>
      <c r="N164">
        <v>0.24798334997137858</v>
      </c>
      <c r="O164" s="32">
        <f>IF(J164=10, 1417, IF(J164=20, 1417, IF(J164=30, 1417, IF(J164=60, 1341, IF(J164=90, 1391, IF(J164=120, 1400, 0))))))</f>
        <v>1341</v>
      </c>
      <c r="P164" s="32">
        <f>0.3*1000*O164</f>
        <v>402300</v>
      </c>
      <c r="Q164" s="32"/>
      <c r="R164" s="32">
        <f>$P164*N164*(1/1000000)</f>
        <v>9.9763701693485599E-2</v>
      </c>
      <c r="T164" s="32">
        <f>L164*30</f>
        <v>5.4174389728598111</v>
      </c>
    </row>
    <row r="165" spans="1:20" hidden="1" outlineLevel="2" x14ac:dyDescent="0.25">
      <c r="A165" s="3" t="s">
        <v>20</v>
      </c>
      <c r="B165" s="3" t="s">
        <v>21</v>
      </c>
      <c r="C165" s="4">
        <v>2013</v>
      </c>
      <c r="D165" s="33" t="s">
        <v>62</v>
      </c>
      <c r="E165" s="33">
        <v>3</v>
      </c>
      <c r="F165" s="33" t="s">
        <v>46</v>
      </c>
      <c r="G165" s="35">
        <v>4753</v>
      </c>
      <c r="H165" s="11">
        <v>41389</v>
      </c>
      <c r="I165" s="12">
        <v>60</v>
      </c>
      <c r="J165" s="12">
        <v>90</v>
      </c>
      <c r="K165">
        <v>0.13488982943801209</v>
      </c>
      <c r="L165" s="33">
        <f>K165*(O165/1000)</f>
        <v>0.18763175274827482</v>
      </c>
      <c r="M165">
        <v>0.52040492737431443</v>
      </c>
      <c r="N165">
        <v>0.6371312662246279</v>
      </c>
      <c r="O165" s="32">
        <f>IF(J165=10, 1417, IF(J165=20, 1417, IF(J165=30, 1417, IF(J165=60, 1341, IF(J165=90, 1391, IF(J165=120, 1400, 0))))))</f>
        <v>1391</v>
      </c>
      <c r="P165" s="32">
        <f>0.3*1000*O165</f>
        <v>417300</v>
      </c>
      <c r="Q165" s="32"/>
      <c r="R165" s="32">
        <f>$P165*N165*(1/1000000)</f>
        <v>0.26587487739553722</v>
      </c>
      <c r="T165" s="32">
        <f>L165*30</f>
        <v>5.6289525824482443</v>
      </c>
    </row>
    <row r="166" spans="1:20" hidden="1" outlineLevel="2" x14ac:dyDescent="0.25">
      <c r="A166" s="3" t="s">
        <v>20</v>
      </c>
      <c r="B166" s="3" t="s">
        <v>21</v>
      </c>
      <c r="C166" s="4">
        <v>2013</v>
      </c>
      <c r="D166" s="33" t="s">
        <v>62</v>
      </c>
      <c r="E166" s="33">
        <v>3</v>
      </c>
      <c r="F166" s="33" t="s">
        <v>46</v>
      </c>
      <c r="G166" s="35">
        <v>4754</v>
      </c>
      <c r="H166" s="11">
        <v>41389</v>
      </c>
      <c r="I166" s="12">
        <v>90</v>
      </c>
      <c r="J166" s="12">
        <v>120</v>
      </c>
      <c r="K166">
        <v>0.13413695014312466</v>
      </c>
      <c r="L166" s="33">
        <f>K166*(O166/1000)</f>
        <v>0.18779173020037451</v>
      </c>
      <c r="M166">
        <v>0.34017953030176346</v>
      </c>
      <c r="N166">
        <v>2.157710163628328</v>
      </c>
      <c r="O166" s="32">
        <f>IF(J166=10, 1417, IF(J166=20, 1417, IF(J166=30, 1417, IF(J166=60, 1341, IF(J166=90, 1391, IF(J166=120, 1400, 0))))))</f>
        <v>1400</v>
      </c>
      <c r="P166" s="32">
        <f>0.3*1000*O166</f>
        <v>420000</v>
      </c>
      <c r="Q166" s="32"/>
      <c r="R166" s="32">
        <f>$P166*N166*(1/1000000)</f>
        <v>0.90623826872389768</v>
      </c>
      <c r="T166" s="32">
        <f>L166*30</f>
        <v>5.6337519060112351</v>
      </c>
    </row>
    <row r="167" spans="1:20" hidden="1" outlineLevel="2" x14ac:dyDescent="0.25">
      <c r="A167" s="3" t="s">
        <v>20</v>
      </c>
      <c r="B167" s="3" t="s">
        <v>21</v>
      </c>
      <c r="C167" s="4">
        <v>2013</v>
      </c>
      <c r="D167" s="33" t="s">
        <v>62</v>
      </c>
      <c r="E167" s="33">
        <v>3</v>
      </c>
      <c r="F167" s="33" t="s">
        <v>46</v>
      </c>
      <c r="G167" s="35">
        <v>4755</v>
      </c>
      <c r="H167" s="11">
        <v>41389</v>
      </c>
      <c r="I167" s="12">
        <v>120</v>
      </c>
      <c r="J167" s="12">
        <v>150</v>
      </c>
      <c r="K167">
        <v>0.15055356084464772</v>
      </c>
      <c r="L167" s="33">
        <f>K167*(O167/1000)</f>
        <v>0</v>
      </c>
      <c r="M167">
        <v>0.45489645925482247</v>
      </c>
      <c r="N167">
        <v>5.735651007995588</v>
      </c>
      <c r="O167" s="32">
        <f>IF(J167=10, 1417, IF(J167=20, 1417, IF(J167=30, 1417, IF(J167=60, 1341, IF(J167=90, 1391, IF(J167=120, 1400, 0))))))</f>
        <v>0</v>
      </c>
      <c r="P167" s="32">
        <f>0.3*1000*O167</f>
        <v>0</v>
      </c>
      <c r="Q167" s="32"/>
      <c r="R167" s="32">
        <f>$P167*N167*(1/1000000)</f>
        <v>0</v>
      </c>
      <c r="T167" s="32">
        <f>L167*30</f>
        <v>0</v>
      </c>
    </row>
    <row r="168" spans="1:20" hidden="1" outlineLevel="2" x14ac:dyDescent="0.25">
      <c r="A168" s="3" t="s">
        <v>20</v>
      </c>
      <c r="B168" s="3" t="s">
        <v>21</v>
      </c>
      <c r="C168" s="4">
        <v>2013</v>
      </c>
      <c r="D168" s="33" t="s">
        <v>62</v>
      </c>
      <c r="E168" s="33">
        <v>3</v>
      </c>
      <c r="F168" s="33" t="s">
        <v>46</v>
      </c>
      <c r="G168" s="35">
        <v>4756</v>
      </c>
      <c r="H168" s="11">
        <v>41389</v>
      </c>
      <c r="I168" s="12">
        <v>150</v>
      </c>
      <c r="J168" s="12">
        <v>180</v>
      </c>
      <c r="K168">
        <v>0.14811255438758064</v>
      </c>
      <c r="L168" s="33">
        <f>K168*(O168/1000)</f>
        <v>0</v>
      </c>
      <c r="M168">
        <v>0.32057446618182911</v>
      </c>
      <c r="N168">
        <v>6.3128510263498656</v>
      </c>
      <c r="O168" s="32">
        <f>IF(J168=10, 1417, IF(J168=20, 1417, IF(J168=30, 1417, IF(J168=60, 1341, IF(J168=90, 1391, IF(J168=120, 1400, 0))))))</f>
        <v>0</v>
      </c>
      <c r="P168" s="32">
        <f>0.3*1000*O168</f>
        <v>0</v>
      </c>
      <c r="Q168" s="32"/>
      <c r="R168" s="32">
        <f>$P168*N168*(1/1000000)</f>
        <v>0</v>
      </c>
      <c r="T168" s="32">
        <f>L168*30</f>
        <v>0</v>
      </c>
    </row>
    <row r="169" spans="1:20" s="32" customFormat="1" outlineLevel="1" collapsed="1" x14ac:dyDescent="0.25">
      <c r="A169" s="33"/>
      <c r="B169" s="33"/>
      <c r="C169" s="34"/>
      <c r="D169" s="33"/>
      <c r="E169" s="33"/>
      <c r="F169" s="56" t="s">
        <v>128</v>
      </c>
      <c r="G169" s="35"/>
      <c r="H169" s="11"/>
      <c r="I169" s="12"/>
      <c r="J169" s="12"/>
      <c r="L169" s="33"/>
      <c r="T169" s="32">
        <f>SUBTOTAL(9,T163:T168)</f>
        <v>21.755519632357867</v>
      </c>
    </row>
    <row r="170" spans="1:20" hidden="1" outlineLevel="2" x14ac:dyDescent="0.25">
      <c r="A170" s="3" t="s">
        <v>20</v>
      </c>
      <c r="B170" s="3" t="s">
        <v>21</v>
      </c>
      <c r="C170" s="4">
        <v>2013</v>
      </c>
      <c r="D170" s="33" t="s">
        <v>66</v>
      </c>
      <c r="E170" s="33">
        <v>4</v>
      </c>
      <c r="F170" s="33" t="s">
        <v>47</v>
      </c>
      <c r="G170" s="35">
        <v>4661</v>
      </c>
      <c r="H170" s="11">
        <v>41389</v>
      </c>
      <c r="I170" s="13">
        <v>0</v>
      </c>
      <c r="J170" s="13">
        <v>30</v>
      </c>
      <c r="K170" s="35">
        <v>0.15053180858707205</v>
      </c>
      <c r="L170" s="33">
        <f>K170*(O170/1000)</f>
        <v>0.21330357276788109</v>
      </c>
      <c r="M170" s="35">
        <v>0.26576227100970146</v>
      </c>
      <c r="N170" s="35">
        <v>1.8492109647930852</v>
      </c>
      <c r="O170" s="32">
        <f>IF(J170=10, 1417, IF(J170=20, 1417, IF(J170=30, 1417, IF(J170=60, 1341, IF(J170=90, 1391, IF(J170=120, 1400, 0))))))</f>
        <v>1417</v>
      </c>
      <c r="P170" s="32">
        <f>0.3*1000*O170</f>
        <v>425100</v>
      </c>
      <c r="Q170" s="32">
        <f>$P170*M170*(1/1000000)</f>
        <v>0.11297554140622408</v>
      </c>
      <c r="R170" s="32">
        <f>$P170*N170*(1/1000000)</f>
        <v>0.7860995811335405</v>
      </c>
      <c r="S170">
        <v>3.7987127416706015</v>
      </c>
      <c r="T170" s="32">
        <f>L170*30</f>
        <v>6.399107183036433</v>
      </c>
    </row>
    <row r="171" spans="1:20" hidden="1" outlineLevel="2" x14ac:dyDescent="0.25">
      <c r="A171" s="3" t="s">
        <v>20</v>
      </c>
      <c r="B171" s="3" t="s">
        <v>21</v>
      </c>
      <c r="C171" s="4">
        <v>2013</v>
      </c>
      <c r="D171" s="33" t="s">
        <v>66</v>
      </c>
      <c r="E171" s="33">
        <v>4</v>
      </c>
      <c r="F171" s="33" t="s">
        <v>47</v>
      </c>
      <c r="G171" s="35">
        <v>4662</v>
      </c>
      <c r="H171" s="11">
        <v>41389</v>
      </c>
      <c r="I171" s="12">
        <v>30</v>
      </c>
      <c r="J171" s="12">
        <v>60</v>
      </c>
      <c r="K171" s="32">
        <v>0.14538206623951919</v>
      </c>
      <c r="L171" s="33">
        <f>K171*(O171/1000)</f>
        <v>0.19495735082719523</v>
      </c>
      <c r="M171" s="32">
        <v>8.3848615185149633E-2</v>
      </c>
      <c r="N171" s="32">
        <v>3.1178898549785847</v>
      </c>
      <c r="O171" s="32">
        <f>IF(J171=10, 1417, IF(J171=20, 1417, IF(J171=30, 1417, IF(J171=60, 1341, IF(J171=90, 1391, IF(J171=120, 1400, 0))))))</f>
        <v>1341</v>
      </c>
      <c r="P171" s="32">
        <f>0.3*1000*O171</f>
        <v>402300</v>
      </c>
      <c r="Q171" s="32"/>
      <c r="R171" s="32">
        <f>$P171*N171*(1/1000000)</f>
        <v>1.2543270886578846</v>
      </c>
      <c r="T171" s="32">
        <f>L171*30</f>
        <v>5.8487205248158567</v>
      </c>
    </row>
    <row r="172" spans="1:20" hidden="1" outlineLevel="2" x14ac:dyDescent="0.25">
      <c r="A172" s="3" t="s">
        <v>20</v>
      </c>
      <c r="B172" s="3" t="s">
        <v>21</v>
      </c>
      <c r="C172" s="4">
        <v>2013</v>
      </c>
      <c r="D172" s="33" t="s">
        <v>66</v>
      </c>
      <c r="E172" s="33">
        <v>4</v>
      </c>
      <c r="F172" s="33" t="s">
        <v>47</v>
      </c>
      <c r="G172" s="35">
        <v>4663</v>
      </c>
      <c r="H172" s="11">
        <v>41389</v>
      </c>
      <c r="I172" s="12">
        <v>60</v>
      </c>
      <c r="J172" s="12">
        <v>90</v>
      </c>
      <c r="K172">
        <v>0.13447789081809922</v>
      </c>
      <c r="L172" s="33">
        <f>K172*(O172/1000)</f>
        <v>0.18705874612797602</v>
      </c>
      <c r="M172">
        <v>0.41298180026248726</v>
      </c>
      <c r="N172">
        <v>1.5167783599987761</v>
      </c>
      <c r="O172" s="32">
        <f>IF(J172=10, 1417, IF(J172=20, 1417, IF(J172=30, 1417, IF(J172=60, 1341, IF(J172=90, 1391, IF(J172=120, 1400, 0))))))</f>
        <v>1391</v>
      </c>
      <c r="P172" s="32">
        <f>0.3*1000*O172</f>
        <v>417300</v>
      </c>
      <c r="Q172" s="32"/>
      <c r="R172" s="32">
        <f>$P172*N172*(1/1000000)</f>
        <v>0.6329516096274892</v>
      </c>
      <c r="T172" s="32">
        <f>L172*30</f>
        <v>5.6117623838392809</v>
      </c>
    </row>
    <row r="173" spans="1:20" hidden="1" outlineLevel="2" x14ac:dyDescent="0.25">
      <c r="A173" s="3" t="s">
        <v>20</v>
      </c>
      <c r="B173" s="3" t="s">
        <v>21</v>
      </c>
      <c r="C173" s="4">
        <v>2013</v>
      </c>
      <c r="D173" s="33" t="s">
        <v>66</v>
      </c>
      <c r="E173" s="33">
        <v>4</v>
      </c>
      <c r="F173" s="33" t="s">
        <v>47</v>
      </c>
      <c r="G173" s="35">
        <v>4664</v>
      </c>
      <c r="H173" s="11">
        <v>41389</v>
      </c>
      <c r="I173" s="12">
        <v>90</v>
      </c>
      <c r="J173" s="12">
        <v>120</v>
      </c>
      <c r="K173">
        <v>0.1191929274060631</v>
      </c>
      <c r="L173" s="33">
        <f>K173*(O173/1000)</f>
        <v>0.16687009836848835</v>
      </c>
      <c r="M173">
        <v>0.48757554790341523</v>
      </c>
      <c r="N173">
        <v>2.410378382965388</v>
      </c>
      <c r="O173" s="32">
        <f>IF(J173=10, 1417, IF(J173=20, 1417, IF(J173=30, 1417, IF(J173=60, 1341, IF(J173=90, 1391, IF(J173=120, 1400, 0))))))</f>
        <v>1400</v>
      </c>
      <c r="P173" s="32">
        <f>0.3*1000*O173</f>
        <v>420000</v>
      </c>
      <c r="Q173" s="32"/>
      <c r="R173" s="32">
        <f>$P173*N173*(1/1000000)</f>
        <v>1.0123589208454629</v>
      </c>
      <c r="T173" s="32">
        <f>L173*30</f>
        <v>5.0061029510546504</v>
      </c>
    </row>
    <row r="174" spans="1:20" hidden="1" outlineLevel="2" x14ac:dyDescent="0.25">
      <c r="A174" s="3" t="s">
        <v>20</v>
      </c>
      <c r="B174" s="3" t="s">
        <v>21</v>
      </c>
      <c r="C174" s="4">
        <v>2013</v>
      </c>
      <c r="D174" s="33" t="s">
        <v>66</v>
      </c>
      <c r="E174" s="33">
        <v>4</v>
      </c>
      <c r="F174" s="33" t="s">
        <v>47</v>
      </c>
      <c r="G174" s="35">
        <v>4665</v>
      </c>
      <c r="H174" s="11">
        <v>41389</v>
      </c>
      <c r="I174" s="12">
        <v>120</v>
      </c>
      <c r="J174" s="12">
        <v>150</v>
      </c>
      <c r="K174">
        <v>0.12230837581233717</v>
      </c>
      <c r="L174" s="33">
        <f>K174*(O174/1000)</f>
        <v>0</v>
      </c>
      <c r="M174">
        <v>0.26056361483415114</v>
      </c>
      <c r="N174">
        <v>16.55514679885491</v>
      </c>
      <c r="O174" s="32">
        <f>IF(J174=10, 1417, IF(J174=20, 1417, IF(J174=30, 1417, IF(J174=60, 1341, IF(J174=90, 1391, IF(J174=120, 1400, 0))))))</f>
        <v>0</v>
      </c>
      <c r="P174" s="32">
        <f>0.3*1000*O174</f>
        <v>0</v>
      </c>
      <c r="Q174" s="32"/>
      <c r="R174" s="32">
        <f>$P174*N174*(1/1000000)</f>
        <v>0</v>
      </c>
      <c r="T174" s="32">
        <f>L174*30</f>
        <v>0</v>
      </c>
    </row>
    <row r="175" spans="1:20" hidden="1" outlineLevel="2" x14ac:dyDescent="0.25">
      <c r="A175" s="3" t="s">
        <v>20</v>
      </c>
      <c r="B175" s="3" t="s">
        <v>21</v>
      </c>
      <c r="C175" s="4">
        <v>2013</v>
      </c>
      <c r="D175" s="33" t="s">
        <v>66</v>
      </c>
      <c r="E175" s="33">
        <v>4</v>
      </c>
      <c r="F175" s="33" t="s">
        <v>47</v>
      </c>
      <c r="G175" s="35">
        <v>4666</v>
      </c>
      <c r="H175" s="11">
        <v>41389</v>
      </c>
      <c r="I175" s="12">
        <v>150</v>
      </c>
      <c r="J175" s="12">
        <v>180</v>
      </c>
      <c r="K175">
        <v>0.11698062700473622</v>
      </c>
      <c r="L175" s="33">
        <f>K175*(O175/1000)</f>
        <v>0</v>
      </c>
      <c r="M175">
        <v>0.54247026933393216</v>
      </c>
      <c r="N175">
        <v>5.6775692217007858</v>
      </c>
      <c r="O175" s="32">
        <f>IF(J175=10, 1417, IF(J175=20, 1417, IF(J175=30, 1417, IF(J175=60, 1341, IF(J175=90, 1391, IF(J175=120, 1400, 0))))))</f>
        <v>0</v>
      </c>
      <c r="P175" s="32">
        <f>0.3*1000*O175</f>
        <v>0</v>
      </c>
      <c r="Q175" s="32"/>
      <c r="R175" s="32">
        <f>$P175*N175*(1/1000000)</f>
        <v>0</v>
      </c>
      <c r="T175" s="32">
        <f>L175*30</f>
        <v>0</v>
      </c>
    </row>
    <row r="176" spans="1:20" s="32" customFormat="1" outlineLevel="1" collapsed="1" x14ac:dyDescent="0.25">
      <c r="A176" s="33"/>
      <c r="B176" s="33"/>
      <c r="C176" s="34"/>
      <c r="D176" s="33"/>
      <c r="E176" s="33"/>
      <c r="F176" s="56" t="s">
        <v>129</v>
      </c>
      <c r="G176" s="35"/>
      <c r="H176" s="11"/>
      <c r="I176" s="12"/>
      <c r="J176" s="12"/>
      <c r="L176" s="33"/>
      <c r="T176" s="32">
        <f>SUBTOTAL(9,T170:T175)</f>
        <v>22.865693042746223</v>
      </c>
    </row>
    <row r="177" spans="1:20" hidden="1" outlineLevel="2" x14ac:dyDescent="0.25">
      <c r="A177" s="3" t="s">
        <v>20</v>
      </c>
      <c r="B177" s="3" t="s">
        <v>21</v>
      </c>
      <c r="C177" s="4">
        <v>2013</v>
      </c>
      <c r="D177" s="33" t="s">
        <v>63</v>
      </c>
      <c r="E177" s="33">
        <v>4</v>
      </c>
      <c r="F177" s="33" t="s">
        <v>54</v>
      </c>
      <c r="G177" s="10">
        <v>4757</v>
      </c>
      <c r="H177" s="11">
        <v>41389</v>
      </c>
      <c r="I177" s="13">
        <v>0</v>
      </c>
      <c r="J177" s="13">
        <v>30</v>
      </c>
      <c r="K177" s="35">
        <v>0.11311594552150731</v>
      </c>
      <c r="L177" s="33">
        <f>K177*(O177/1000)</f>
        <v>0.16028529480397585</v>
      </c>
      <c r="M177" s="54" t="s">
        <v>70</v>
      </c>
      <c r="N177" s="54" t="s">
        <v>70</v>
      </c>
      <c r="O177" s="32">
        <f>IF(J177=10, 1417, IF(J177=20, 1417, IF(J177=30, 1417, IF(J177=60, 1341, IF(J177=90, 1391, IF(J177=120, 1400, 0))))))</f>
        <v>1417</v>
      </c>
      <c r="P177" s="32">
        <f>0.3*1000*O177</f>
        <v>425100</v>
      </c>
      <c r="Q177" s="32"/>
      <c r="R177" s="32"/>
      <c r="T177" s="32">
        <f>L177*30</f>
        <v>4.8085588441192755</v>
      </c>
    </row>
    <row r="178" spans="1:20" hidden="1" outlineLevel="2" x14ac:dyDescent="0.25">
      <c r="A178" s="3" t="s">
        <v>20</v>
      </c>
      <c r="B178" s="3" t="s">
        <v>21</v>
      </c>
      <c r="C178" s="4">
        <v>2013</v>
      </c>
      <c r="D178" s="33" t="s">
        <v>63</v>
      </c>
      <c r="E178" s="33">
        <v>4</v>
      </c>
      <c r="F178" s="33" t="s">
        <v>54</v>
      </c>
      <c r="G178" s="35">
        <v>4758</v>
      </c>
      <c r="H178" s="11">
        <v>41389</v>
      </c>
      <c r="I178" s="12">
        <v>30</v>
      </c>
      <c r="J178" s="12">
        <v>60</v>
      </c>
      <c r="K178">
        <v>0.12748555300000755</v>
      </c>
      <c r="L178" s="33">
        <f>K178*(O178/1000)</f>
        <v>0.17095812657301013</v>
      </c>
      <c r="M178" s="46" t="s">
        <v>70</v>
      </c>
      <c r="N178" s="46" t="s">
        <v>70</v>
      </c>
      <c r="O178" s="32">
        <f>IF(J178=10, 1417, IF(J178=20, 1417, IF(J178=30, 1417, IF(J178=60, 1341, IF(J178=90, 1391, IF(J178=120, 1400, 0))))))</f>
        <v>1341</v>
      </c>
      <c r="P178" s="32">
        <f>0.3*1000*O178</f>
        <v>402300</v>
      </c>
      <c r="Q178" s="32"/>
      <c r="R178" s="32" t="e">
        <f>$P178*N178*(1/1000000)</f>
        <v>#VALUE!</v>
      </c>
      <c r="T178" s="32">
        <f>L178*30</f>
        <v>5.128743797190304</v>
      </c>
    </row>
    <row r="179" spans="1:20" hidden="1" outlineLevel="2" x14ac:dyDescent="0.25">
      <c r="A179" s="3" t="s">
        <v>20</v>
      </c>
      <c r="B179" s="3" t="s">
        <v>21</v>
      </c>
      <c r="C179" s="4">
        <v>2013</v>
      </c>
      <c r="D179" s="3" t="s">
        <v>63</v>
      </c>
      <c r="E179" s="3">
        <v>4</v>
      </c>
      <c r="F179" s="3" t="s">
        <v>54</v>
      </c>
      <c r="G179" s="10">
        <v>4759</v>
      </c>
      <c r="H179" s="11">
        <v>41389</v>
      </c>
      <c r="I179" s="12">
        <v>60</v>
      </c>
      <c r="J179" s="12">
        <v>90</v>
      </c>
      <c r="K179">
        <v>0.12893076563021094</v>
      </c>
      <c r="L179" s="33">
        <f>K179*(O179/1000)</f>
        <v>0.17934269499162342</v>
      </c>
      <c r="M179" s="46" t="s">
        <v>70</v>
      </c>
      <c r="N179" s="46" t="s">
        <v>70</v>
      </c>
      <c r="O179" s="32">
        <f>IF(J179=10, 1417, IF(J179=20, 1417, IF(J179=30, 1417, IF(J179=60, 1341, IF(J179=90, 1391, IF(J179=120, 1400, 0))))))</f>
        <v>1391</v>
      </c>
      <c r="P179" s="32">
        <f>0.3*1000*O179</f>
        <v>417300</v>
      </c>
      <c r="Q179" s="32"/>
      <c r="R179" s="32" t="e">
        <f>$P179*N179*(1/1000000)</f>
        <v>#VALUE!</v>
      </c>
      <c r="T179" s="32">
        <f>L179*30</f>
        <v>5.3802808497487025</v>
      </c>
    </row>
    <row r="180" spans="1:20" hidden="1" outlineLevel="2" x14ac:dyDescent="0.25">
      <c r="A180" s="3" t="s">
        <v>20</v>
      </c>
      <c r="B180" s="3" t="s">
        <v>21</v>
      </c>
      <c r="C180" s="4">
        <v>2013</v>
      </c>
      <c r="D180" s="3" t="s">
        <v>63</v>
      </c>
      <c r="E180" s="3">
        <v>4</v>
      </c>
      <c r="F180" s="3" t="s">
        <v>54</v>
      </c>
      <c r="G180" s="35">
        <v>4760</v>
      </c>
      <c r="H180" s="11">
        <v>41389</v>
      </c>
      <c r="I180" s="12">
        <v>90</v>
      </c>
      <c r="J180" s="12">
        <v>120</v>
      </c>
      <c r="K180">
        <v>0.1341165919109667</v>
      </c>
      <c r="L180" s="33">
        <f>K180*(O180/1000)</f>
        <v>0.18776322867535336</v>
      </c>
      <c r="M180" s="27" t="s">
        <v>70</v>
      </c>
      <c r="N180" s="27" t="s">
        <v>70</v>
      </c>
      <c r="O180" s="32">
        <f>IF(J180=10, 1417, IF(J180=20, 1417, IF(J180=30, 1417, IF(J180=60, 1341, IF(J180=90, 1391, IF(J180=120, 1400, 0))))))</f>
        <v>1400</v>
      </c>
      <c r="P180" s="32">
        <f>0.3*1000*O180</f>
        <v>420000</v>
      </c>
      <c r="Q180" s="32"/>
      <c r="R180" s="32" t="e">
        <f>$P180*N180*(1/1000000)</f>
        <v>#VALUE!</v>
      </c>
      <c r="T180" s="32">
        <f>L180*30</f>
        <v>5.6328968602606011</v>
      </c>
    </row>
    <row r="181" spans="1:20" hidden="1" outlineLevel="2" x14ac:dyDescent="0.25">
      <c r="A181" s="3" t="s">
        <v>20</v>
      </c>
      <c r="B181" s="3" t="s">
        <v>21</v>
      </c>
      <c r="C181" s="4">
        <v>2013</v>
      </c>
      <c r="D181" s="3" t="s">
        <v>63</v>
      </c>
      <c r="E181" s="3">
        <v>4</v>
      </c>
      <c r="F181" s="3" t="s">
        <v>54</v>
      </c>
      <c r="G181" s="10">
        <v>4761</v>
      </c>
      <c r="H181" s="11">
        <v>41389</v>
      </c>
      <c r="I181" s="12">
        <v>120</v>
      </c>
      <c r="J181" s="12">
        <v>150</v>
      </c>
      <c r="K181">
        <v>0.15334216449840204</v>
      </c>
      <c r="L181" s="33">
        <f>K181*(O181/1000)</f>
        <v>0</v>
      </c>
      <c r="M181" s="46" t="s">
        <v>70</v>
      </c>
      <c r="N181" s="46" t="s">
        <v>70</v>
      </c>
      <c r="O181" s="32">
        <f>IF(J181=10, 1417, IF(J181=20, 1417, IF(J181=30, 1417, IF(J181=60, 1341, IF(J181=90, 1391, IF(J181=120, 1400, 0))))))</f>
        <v>0</v>
      </c>
      <c r="P181" s="32">
        <f>0.3*1000*O181</f>
        <v>0</v>
      </c>
      <c r="Q181" s="32"/>
      <c r="R181" s="32" t="e">
        <f>$P181*N181*(1/1000000)</f>
        <v>#VALUE!</v>
      </c>
      <c r="T181" s="32">
        <f>L181*30</f>
        <v>0</v>
      </c>
    </row>
    <row r="182" spans="1:20" hidden="1" outlineLevel="2" x14ac:dyDescent="0.25">
      <c r="A182" s="3" t="s">
        <v>20</v>
      </c>
      <c r="B182" s="3" t="s">
        <v>21</v>
      </c>
      <c r="C182" s="4">
        <v>2013</v>
      </c>
      <c r="D182" s="3" t="s">
        <v>63</v>
      </c>
      <c r="E182" s="3">
        <v>4</v>
      </c>
      <c r="F182" s="3" t="s">
        <v>54</v>
      </c>
      <c r="G182" s="35">
        <v>4762</v>
      </c>
      <c r="H182" s="11">
        <v>41389</v>
      </c>
      <c r="I182" s="12">
        <v>150</v>
      </c>
      <c r="J182" s="12">
        <v>180</v>
      </c>
      <c r="K182">
        <v>0.14102555681545265</v>
      </c>
      <c r="L182" s="33">
        <f>K182*(O182/1000)</f>
        <v>0</v>
      </c>
      <c r="M182" s="27" t="s">
        <v>70</v>
      </c>
      <c r="N182" s="27" t="s">
        <v>70</v>
      </c>
      <c r="O182" s="32">
        <f>IF(J182=10, 1417, IF(J182=20, 1417, IF(J182=30, 1417, IF(J182=60, 1341, IF(J182=90, 1391, IF(J182=120, 1400, 0))))))</f>
        <v>0</v>
      </c>
      <c r="P182" s="32">
        <f>0.3*1000*O182</f>
        <v>0</v>
      </c>
      <c r="Q182" s="32"/>
      <c r="R182" s="32" t="e">
        <f>$P182*N182*(1/1000000)</f>
        <v>#VALUE!</v>
      </c>
      <c r="T182" s="32">
        <f>L182*30</f>
        <v>0</v>
      </c>
    </row>
    <row r="183" spans="1:20" s="32" customFormat="1" outlineLevel="1" collapsed="1" x14ac:dyDescent="0.25">
      <c r="A183" s="33"/>
      <c r="B183" s="33"/>
      <c r="C183" s="34"/>
      <c r="D183" s="33"/>
      <c r="E183" s="33"/>
      <c r="F183" s="56" t="s">
        <v>130</v>
      </c>
      <c r="G183" s="35"/>
      <c r="H183" s="11"/>
      <c r="I183" s="12"/>
      <c r="J183" s="12"/>
      <c r="L183" s="33"/>
      <c r="M183" s="46"/>
      <c r="N183" s="46"/>
      <c r="T183" s="32">
        <f>SUBTOTAL(9,T177:T182)</f>
        <v>20.95048035131888</v>
      </c>
    </row>
    <row r="184" spans="1:20" hidden="1" outlineLevel="2" x14ac:dyDescent="0.25">
      <c r="A184" s="3" t="s">
        <v>20</v>
      </c>
      <c r="B184" s="3" t="s">
        <v>21</v>
      </c>
      <c r="C184" s="4">
        <v>2013</v>
      </c>
      <c r="D184" s="3" t="s">
        <v>67</v>
      </c>
      <c r="E184" s="3">
        <v>4</v>
      </c>
      <c r="F184" s="3" t="s">
        <v>48</v>
      </c>
      <c r="G184" s="35">
        <v>4667</v>
      </c>
      <c r="H184" s="11">
        <v>41389</v>
      </c>
      <c r="I184" s="13">
        <v>0</v>
      </c>
      <c r="J184" s="13">
        <v>30</v>
      </c>
      <c r="K184" s="35">
        <v>0.17716959869459387</v>
      </c>
      <c r="L184" s="33">
        <f>K184*(O184/1000)</f>
        <v>0.2510493213502395</v>
      </c>
      <c r="M184" s="35">
        <v>2.9780771549809986</v>
      </c>
      <c r="N184" s="35">
        <v>2.2259348018458658</v>
      </c>
      <c r="O184" s="32">
        <f>IF(J184=10, 1417, IF(J184=20, 1417, IF(J184=30, 1417, IF(J184=60, 1341, IF(J184=90, 1391, IF(J184=120, 1400, 0))))))</f>
        <v>1417</v>
      </c>
      <c r="P184" s="32">
        <f>0.3*1000*O184</f>
        <v>425100</v>
      </c>
      <c r="Q184" s="32">
        <f>$P184*M184*(1/1000000)</f>
        <v>1.2659805985824226</v>
      </c>
      <c r="R184" s="32">
        <f>$P184*N184*(1/1000000)</f>
        <v>0.94624488426467745</v>
      </c>
      <c r="S184">
        <v>4.1299510907175936</v>
      </c>
      <c r="T184" s="32">
        <f>L184*30</f>
        <v>7.5314796405071851</v>
      </c>
    </row>
    <row r="185" spans="1:20" hidden="1" outlineLevel="2" x14ac:dyDescent="0.25">
      <c r="A185" s="3" t="s">
        <v>20</v>
      </c>
      <c r="B185" s="3" t="s">
        <v>21</v>
      </c>
      <c r="C185" s="4">
        <v>2013</v>
      </c>
      <c r="D185" s="3" t="s">
        <v>67</v>
      </c>
      <c r="E185" s="3">
        <v>4</v>
      </c>
      <c r="F185" s="3" t="s">
        <v>48</v>
      </c>
      <c r="G185" s="35">
        <v>4668</v>
      </c>
      <c r="H185" s="11">
        <v>41389</v>
      </c>
      <c r="I185" s="12">
        <v>30</v>
      </c>
      <c r="J185" s="12">
        <v>60</v>
      </c>
      <c r="K185">
        <v>0.15043566192075519</v>
      </c>
      <c r="L185" s="33">
        <f>K185*(O185/1000)</f>
        <v>0.20173422263573271</v>
      </c>
      <c r="M185" s="32">
        <v>1.1667645504353741</v>
      </c>
      <c r="N185" s="32">
        <v>2.1456602325803065</v>
      </c>
      <c r="O185" s="32">
        <f>IF(J185=10, 1417, IF(J185=20, 1417, IF(J185=30, 1417, IF(J185=60, 1341, IF(J185=90, 1391, IF(J185=120, 1400, 0))))))</f>
        <v>1341</v>
      </c>
      <c r="P185" s="32">
        <f>0.3*1000*O185</f>
        <v>402300</v>
      </c>
      <c r="Q185" s="32"/>
      <c r="R185" s="32">
        <f>$P185*N185*(1/1000000)</f>
        <v>0.86319911156705731</v>
      </c>
      <c r="T185" s="32">
        <f>L185*30</f>
        <v>6.0520266790719814</v>
      </c>
    </row>
    <row r="186" spans="1:20" hidden="1" outlineLevel="2" x14ac:dyDescent="0.25">
      <c r="A186" s="3" t="s">
        <v>20</v>
      </c>
      <c r="B186" s="3" t="s">
        <v>21</v>
      </c>
      <c r="C186" s="4">
        <v>2013</v>
      </c>
      <c r="D186" s="3" t="s">
        <v>67</v>
      </c>
      <c r="E186" s="3">
        <v>4</v>
      </c>
      <c r="F186" s="3" t="s">
        <v>48</v>
      </c>
      <c r="G186" s="35">
        <v>4669</v>
      </c>
      <c r="H186" s="11">
        <v>41389</v>
      </c>
      <c r="I186" s="12">
        <v>60</v>
      </c>
      <c r="J186" s="12">
        <v>90</v>
      </c>
      <c r="K186">
        <v>0.13781775183315925</v>
      </c>
      <c r="L186" s="33">
        <f>K186*(O186/1000)</f>
        <v>0.19170449279992452</v>
      </c>
      <c r="M186" s="32">
        <v>0.64887043180135273</v>
      </c>
      <c r="N186" s="32">
        <v>1.1123493116594618</v>
      </c>
      <c r="O186" s="32">
        <f>IF(J186=10, 1417, IF(J186=20, 1417, IF(J186=30, 1417, IF(J186=60, 1341, IF(J186=90, 1391, IF(J186=120, 1400, 0))))))</f>
        <v>1391</v>
      </c>
      <c r="P186" s="32">
        <f>0.3*1000*O186</f>
        <v>417300</v>
      </c>
      <c r="Q186" s="32"/>
      <c r="R186" s="32">
        <f>$P186*N186*(1/1000000)</f>
        <v>0.4641833677554934</v>
      </c>
      <c r="T186" s="32">
        <f>L186*30</f>
        <v>5.7511347839977356</v>
      </c>
    </row>
    <row r="187" spans="1:20" hidden="1" outlineLevel="2" x14ac:dyDescent="0.25">
      <c r="A187" s="3" t="s">
        <v>20</v>
      </c>
      <c r="B187" s="3" t="s">
        <v>21</v>
      </c>
      <c r="C187" s="4">
        <v>2013</v>
      </c>
      <c r="D187" s="3" t="s">
        <v>67</v>
      </c>
      <c r="E187" s="3">
        <v>4</v>
      </c>
      <c r="F187" s="3" t="s">
        <v>48</v>
      </c>
      <c r="G187" s="8">
        <v>4670</v>
      </c>
      <c r="H187" s="11">
        <v>41389</v>
      </c>
      <c r="I187" s="12">
        <v>90</v>
      </c>
      <c r="J187" s="12">
        <v>120</v>
      </c>
      <c r="K187">
        <v>0.11888010368341101</v>
      </c>
      <c r="L187" s="33">
        <f>K187*(O187/1000)</f>
        <v>0.1664321451567754</v>
      </c>
      <c r="M187">
        <v>1.2573715808884751</v>
      </c>
      <c r="N187">
        <v>1.4055788774951012</v>
      </c>
      <c r="O187" s="32">
        <f>IF(J187=10, 1417, IF(J187=20, 1417, IF(J187=30, 1417, IF(J187=60, 1341, IF(J187=90, 1391, IF(J187=120, 1400, 0))))))</f>
        <v>1400</v>
      </c>
      <c r="P187" s="32">
        <f>0.3*1000*O187</f>
        <v>420000</v>
      </c>
      <c r="Q187" s="32"/>
      <c r="R187" s="32">
        <f>$P187*N187*(1/1000000)</f>
        <v>0.59034312854794246</v>
      </c>
      <c r="T187" s="32">
        <f>L187*30</f>
        <v>4.9929643547032621</v>
      </c>
    </row>
    <row r="188" spans="1:20" hidden="1" outlineLevel="2" x14ac:dyDescent="0.25">
      <c r="A188" s="3" t="s">
        <v>20</v>
      </c>
      <c r="B188" s="3" t="s">
        <v>21</v>
      </c>
      <c r="C188" s="4">
        <v>2013</v>
      </c>
      <c r="D188" s="33" t="s">
        <v>67</v>
      </c>
      <c r="E188" s="33">
        <v>4</v>
      </c>
      <c r="F188" s="33" t="s">
        <v>48</v>
      </c>
      <c r="G188" s="35">
        <v>4671</v>
      </c>
      <c r="H188" s="11">
        <v>41389</v>
      </c>
      <c r="I188" s="12">
        <v>120</v>
      </c>
      <c r="J188" s="12">
        <v>150</v>
      </c>
      <c r="K188" s="32">
        <v>0.1210797110100211</v>
      </c>
      <c r="L188" s="33">
        <f>K188*(O188/1000)</f>
        <v>0</v>
      </c>
      <c r="M188" s="32">
        <v>0.42650982044610797</v>
      </c>
      <c r="N188" s="32">
        <v>7.5238249224762868</v>
      </c>
      <c r="O188" s="32">
        <f>IF(J188=10, 1417, IF(J188=20, 1417, IF(J188=30, 1417, IF(J188=60, 1341, IF(J188=90, 1391, IF(J188=120, 1400, 0))))))</f>
        <v>0</v>
      </c>
      <c r="P188" s="32">
        <f>0.3*1000*O188</f>
        <v>0</v>
      </c>
      <c r="Q188" s="32"/>
      <c r="R188" s="32">
        <f>$P188*N188*(1/1000000)</f>
        <v>0</v>
      </c>
      <c r="T188" s="32">
        <f>L188*30</f>
        <v>0</v>
      </c>
    </row>
    <row r="189" spans="1:20" hidden="1" outlineLevel="2" x14ac:dyDescent="0.25">
      <c r="A189" s="3" t="s">
        <v>20</v>
      </c>
      <c r="B189" s="3" t="s">
        <v>21</v>
      </c>
      <c r="C189" s="4">
        <v>2013</v>
      </c>
      <c r="D189" s="33" t="s">
        <v>67</v>
      </c>
      <c r="E189" s="33">
        <v>4</v>
      </c>
      <c r="F189" s="33" t="s">
        <v>48</v>
      </c>
      <c r="G189" s="35">
        <v>4672</v>
      </c>
      <c r="H189" s="11">
        <v>41389</v>
      </c>
      <c r="I189" s="12">
        <v>150</v>
      </c>
      <c r="J189" s="12">
        <v>180</v>
      </c>
      <c r="K189" s="32">
        <v>0.11470651010196251</v>
      </c>
      <c r="L189" s="33">
        <f>K189*(O189/1000)</f>
        <v>0</v>
      </c>
      <c r="M189" s="32">
        <v>0.29840917394753075</v>
      </c>
      <c r="N189" s="32">
        <v>4.8069101385487407</v>
      </c>
      <c r="O189" s="32">
        <f>IF(J189=10, 1417, IF(J189=20, 1417, IF(J189=30, 1417, IF(J189=60, 1341, IF(J189=90, 1391, IF(J189=120, 1400, 0))))))</f>
        <v>0</v>
      </c>
      <c r="P189" s="32">
        <f>0.3*1000*O189</f>
        <v>0</v>
      </c>
      <c r="Q189" s="32"/>
      <c r="R189" s="32">
        <f>$P189*N189*(1/1000000)</f>
        <v>0</v>
      </c>
      <c r="T189" s="32">
        <f>L189*30</f>
        <v>0</v>
      </c>
    </row>
    <row r="190" spans="1:20" s="32" customFormat="1" outlineLevel="1" collapsed="1" x14ac:dyDescent="0.25">
      <c r="A190" s="33"/>
      <c r="B190" s="33"/>
      <c r="C190" s="34"/>
      <c r="D190" s="33"/>
      <c r="E190" s="33"/>
      <c r="F190" s="56" t="s">
        <v>131</v>
      </c>
      <c r="G190" s="35"/>
      <c r="H190" s="11"/>
      <c r="I190" s="12"/>
      <c r="J190" s="12"/>
      <c r="L190" s="33"/>
      <c r="T190" s="32">
        <f>SUBTOTAL(9,T184:T189)</f>
        <v>24.327605458280164</v>
      </c>
    </row>
    <row r="191" spans="1:20" hidden="1" outlineLevel="2" x14ac:dyDescent="0.25">
      <c r="A191" s="3" t="s">
        <v>20</v>
      </c>
      <c r="B191" s="3" t="s">
        <v>21</v>
      </c>
      <c r="C191" s="4">
        <v>2013</v>
      </c>
      <c r="D191" s="33" t="s">
        <v>62</v>
      </c>
      <c r="E191" s="33">
        <v>4</v>
      </c>
      <c r="F191" s="33" t="s">
        <v>55</v>
      </c>
      <c r="G191" s="10">
        <v>4763</v>
      </c>
      <c r="H191" s="11">
        <v>41389</v>
      </c>
      <c r="I191" s="13">
        <v>0</v>
      </c>
      <c r="J191" s="13">
        <v>30</v>
      </c>
      <c r="K191" s="35">
        <v>0.10615982491549192</v>
      </c>
      <c r="L191" s="33">
        <f>K191*(O191/1000)</f>
        <v>0.15042847190525205</v>
      </c>
      <c r="M191" s="54" t="s">
        <v>70</v>
      </c>
      <c r="N191" s="54" t="s">
        <v>70</v>
      </c>
      <c r="O191" s="32">
        <f>IF(J191=10, 1417, IF(J191=20, 1417, IF(J191=30, 1417, IF(J191=60, 1341, IF(J191=90, 1391, IF(J191=120, 1400, 0))))))</f>
        <v>1417</v>
      </c>
      <c r="P191" s="32">
        <f>0.3*1000*O191</f>
        <v>425100</v>
      </c>
      <c r="Q191" s="32"/>
      <c r="R191" s="32"/>
      <c r="T191" s="32">
        <f>L191*30</f>
        <v>4.5128541571575616</v>
      </c>
    </row>
    <row r="192" spans="1:20" hidden="1" outlineLevel="2" x14ac:dyDescent="0.25">
      <c r="A192" s="3" t="s">
        <v>20</v>
      </c>
      <c r="B192" s="3" t="s">
        <v>21</v>
      </c>
      <c r="C192" s="4">
        <v>2013</v>
      </c>
      <c r="D192" s="33" t="s">
        <v>62</v>
      </c>
      <c r="E192" s="33">
        <v>4</v>
      </c>
      <c r="F192" s="33" t="s">
        <v>55</v>
      </c>
      <c r="G192" s="35">
        <v>4764</v>
      </c>
      <c r="H192" s="11">
        <v>41389</v>
      </c>
      <c r="I192" s="12">
        <v>30</v>
      </c>
      <c r="J192" s="12">
        <v>60</v>
      </c>
      <c r="K192" s="32">
        <v>0.1321583348878505</v>
      </c>
      <c r="L192" s="33">
        <f>K192*(O192/1000)</f>
        <v>0.17722432708460753</v>
      </c>
      <c r="M192" s="46" t="s">
        <v>70</v>
      </c>
      <c r="N192" s="46" t="s">
        <v>70</v>
      </c>
      <c r="O192" s="32">
        <f>IF(J192=10, 1417, IF(J192=20, 1417, IF(J192=30, 1417, IF(J192=60, 1341, IF(J192=90, 1391, IF(J192=120, 1400, 0))))))</f>
        <v>1341</v>
      </c>
      <c r="P192" s="32">
        <f>0.3*1000*O192</f>
        <v>402300</v>
      </c>
      <c r="Q192" s="32"/>
      <c r="R192" s="32" t="e">
        <f>$P192*N192*(1/1000000)</f>
        <v>#VALUE!</v>
      </c>
      <c r="T192" s="32">
        <f>L192*30</f>
        <v>5.3167298125382256</v>
      </c>
    </row>
    <row r="193" spans="1:20" hidden="1" outlineLevel="2" x14ac:dyDescent="0.25">
      <c r="A193" s="3" t="s">
        <v>20</v>
      </c>
      <c r="B193" s="3" t="s">
        <v>21</v>
      </c>
      <c r="C193" s="4">
        <v>2013</v>
      </c>
      <c r="D193" s="33" t="s">
        <v>62</v>
      </c>
      <c r="E193" s="33">
        <v>4</v>
      </c>
      <c r="F193" s="33" t="s">
        <v>55</v>
      </c>
      <c r="G193" s="10">
        <v>4765</v>
      </c>
      <c r="H193" s="11">
        <v>41389</v>
      </c>
      <c r="I193" s="12">
        <v>60</v>
      </c>
      <c r="J193" s="12">
        <v>90</v>
      </c>
      <c r="K193" s="32">
        <v>0.13773959567027899</v>
      </c>
      <c r="L193" s="33">
        <f>K193*(O193/1000)</f>
        <v>0.19159577757735807</v>
      </c>
      <c r="M193" s="46" t="s">
        <v>70</v>
      </c>
      <c r="N193" s="46" t="s">
        <v>70</v>
      </c>
      <c r="O193" s="32">
        <f>IF(J193=10, 1417, IF(J193=20, 1417, IF(J193=30, 1417, IF(J193=60, 1341, IF(J193=90, 1391, IF(J193=120, 1400, 0))))))</f>
        <v>1391</v>
      </c>
      <c r="P193" s="32">
        <f>0.3*1000*O193</f>
        <v>417300</v>
      </c>
      <c r="Q193" s="32"/>
      <c r="R193" s="32" t="e">
        <f>$P193*N193*(1/1000000)</f>
        <v>#VALUE!</v>
      </c>
      <c r="T193" s="32">
        <f>L193*30</f>
        <v>5.7478733273207423</v>
      </c>
    </row>
    <row r="194" spans="1:20" hidden="1" outlineLevel="2" x14ac:dyDescent="0.25">
      <c r="A194" s="3" t="s">
        <v>20</v>
      </c>
      <c r="B194" s="3" t="s">
        <v>21</v>
      </c>
      <c r="C194" s="4">
        <v>2013</v>
      </c>
      <c r="D194" s="33" t="s">
        <v>62</v>
      </c>
      <c r="E194" s="33">
        <v>4</v>
      </c>
      <c r="F194" s="33" t="s">
        <v>55</v>
      </c>
      <c r="G194" s="35">
        <v>4766</v>
      </c>
      <c r="H194" s="11">
        <v>41389</v>
      </c>
      <c r="I194" s="12">
        <v>90</v>
      </c>
      <c r="J194" s="12">
        <v>120</v>
      </c>
      <c r="K194">
        <v>0.1326369254847467</v>
      </c>
      <c r="L194" s="33">
        <f>K194*(O194/1000)</f>
        <v>0.18569169567864538</v>
      </c>
      <c r="M194" s="46" t="s">
        <v>70</v>
      </c>
      <c r="N194" s="46" t="s">
        <v>70</v>
      </c>
      <c r="O194" s="32">
        <f>IF(J194=10, 1417, IF(J194=20, 1417, IF(J194=30, 1417, IF(J194=60, 1341, IF(J194=90, 1391, IF(J194=120, 1400, 0))))))</f>
        <v>1400</v>
      </c>
      <c r="P194" s="32">
        <f>0.3*1000*O194</f>
        <v>420000</v>
      </c>
      <c r="Q194" s="32"/>
      <c r="R194" s="32" t="e">
        <f>$P194*N194*(1/1000000)</f>
        <v>#VALUE!</v>
      </c>
      <c r="T194" s="32">
        <f>L194*30</f>
        <v>5.5707508703593618</v>
      </c>
    </row>
    <row r="195" spans="1:20" hidden="1" outlineLevel="2" x14ac:dyDescent="0.25">
      <c r="A195" s="3" t="s">
        <v>20</v>
      </c>
      <c r="B195" s="3" t="s">
        <v>21</v>
      </c>
      <c r="C195" s="4">
        <v>2013</v>
      </c>
      <c r="D195" s="33" t="s">
        <v>62</v>
      </c>
      <c r="E195" s="33">
        <v>4</v>
      </c>
      <c r="F195" s="33" t="s">
        <v>55</v>
      </c>
      <c r="G195" s="10">
        <v>4767</v>
      </c>
      <c r="H195" s="11">
        <v>41389</v>
      </c>
      <c r="I195" s="12">
        <v>120</v>
      </c>
      <c r="J195" s="12">
        <v>150</v>
      </c>
      <c r="K195" s="32">
        <v>0.13105865003475742</v>
      </c>
      <c r="L195" s="33">
        <f>K195*(O195/1000)</f>
        <v>0</v>
      </c>
      <c r="M195" s="46" t="s">
        <v>70</v>
      </c>
      <c r="N195" s="46" t="s">
        <v>70</v>
      </c>
      <c r="O195" s="32">
        <f>IF(J195=10, 1417, IF(J195=20, 1417, IF(J195=30, 1417, IF(J195=60, 1341, IF(J195=90, 1391, IF(J195=120, 1400, 0))))))</f>
        <v>0</v>
      </c>
      <c r="P195" s="32">
        <f>0.3*1000*O195</f>
        <v>0</v>
      </c>
      <c r="Q195" s="32"/>
      <c r="R195" s="32" t="e">
        <f>$P195*N195*(1/1000000)</f>
        <v>#VALUE!</v>
      </c>
      <c r="T195" s="32">
        <f>L195*30</f>
        <v>0</v>
      </c>
    </row>
    <row r="196" spans="1:20" hidden="1" outlineLevel="2" x14ac:dyDescent="0.25">
      <c r="A196" s="3" t="s">
        <v>20</v>
      </c>
      <c r="B196" s="3" t="s">
        <v>21</v>
      </c>
      <c r="C196" s="4">
        <v>2013</v>
      </c>
      <c r="D196" s="33" t="s">
        <v>62</v>
      </c>
      <c r="E196" s="33">
        <v>4</v>
      </c>
      <c r="F196" s="33" t="s">
        <v>55</v>
      </c>
      <c r="G196" s="35">
        <v>4768</v>
      </c>
      <c r="H196" s="11">
        <v>41389</v>
      </c>
      <c r="I196" s="12">
        <v>150</v>
      </c>
      <c r="J196" s="12">
        <v>180</v>
      </c>
      <c r="K196">
        <v>0.12835921113947119</v>
      </c>
      <c r="L196" s="33">
        <f>K196*(O196/1000)</f>
        <v>0</v>
      </c>
      <c r="M196" s="46" t="s">
        <v>70</v>
      </c>
      <c r="N196" s="46" t="s">
        <v>70</v>
      </c>
      <c r="O196" s="32">
        <f>IF(J196=10, 1417, IF(J196=20, 1417, IF(J196=30, 1417, IF(J196=60, 1341, IF(J196=90, 1391, IF(J196=120, 1400, 0))))))</f>
        <v>0</v>
      </c>
      <c r="P196" s="32">
        <f>0.3*1000*O196</f>
        <v>0</v>
      </c>
      <c r="Q196" s="32"/>
      <c r="R196" s="32" t="e">
        <f>$P196*N196*(1/1000000)</f>
        <v>#VALUE!</v>
      </c>
      <c r="T196" s="32">
        <f>L196*30</f>
        <v>0</v>
      </c>
    </row>
    <row r="197" spans="1:20" s="32" customFormat="1" outlineLevel="1" collapsed="1" x14ac:dyDescent="0.25">
      <c r="A197" s="33"/>
      <c r="B197" s="33"/>
      <c r="C197" s="34"/>
      <c r="D197" s="33"/>
      <c r="E197" s="33"/>
      <c r="F197" s="56" t="s">
        <v>132</v>
      </c>
      <c r="G197" s="35"/>
      <c r="H197" s="11"/>
      <c r="I197" s="12"/>
      <c r="J197" s="12"/>
      <c r="L197" s="33"/>
      <c r="M197" s="46"/>
      <c r="N197" s="46"/>
      <c r="T197" s="32">
        <f>SUBTOTAL(9,T191:T196)</f>
        <v>21.148208167375891</v>
      </c>
    </row>
    <row r="198" spans="1:20" hidden="1" outlineLevel="2" x14ac:dyDescent="0.25">
      <c r="A198" s="3" t="s">
        <v>20</v>
      </c>
      <c r="B198" s="3" t="s">
        <v>21</v>
      </c>
      <c r="C198" s="4">
        <v>2013</v>
      </c>
      <c r="D198" s="33" t="s">
        <v>68</v>
      </c>
      <c r="E198" s="33">
        <v>4</v>
      </c>
      <c r="F198" s="33" t="s">
        <v>49</v>
      </c>
      <c r="G198" s="35">
        <v>4673</v>
      </c>
      <c r="H198" s="11">
        <v>41389</v>
      </c>
      <c r="I198" s="13">
        <v>0</v>
      </c>
      <c r="J198" s="13">
        <v>30</v>
      </c>
      <c r="K198" s="35">
        <v>0.16319703370542943</v>
      </c>
      <c r="L198" s="33">
        <f>K198*(O198/1000)</f>
        <v>0.2312501967605935</v>
      </c>
      <c r="M198" s="35">
        <v>3.9076840458328779E-2</v>
      </c>
      <c r="N198" s="35">
        <v>3.4517875738190442</v>
      </c>
      <c r="O198" s="32">
        <f>IF(J198=10, 1417, IF(J198=20, 1417, IF(J198=30, 1417, IF(J198=60, 1341, IF(J198=90, 1391, IF(J198=120, 1400, 0))))))</f>
        <v>1417</v>
      </c>
      <c r="P198" s="32">
        <f>0.3*1000*O198</f>
        <v>425100</v>
      </c>
      <c r="Q198" s="32">
        <f>$P198*M198*(1/1000000)</f>
        <v>1.6611564878835566E-2</v>
      </c>
      <c r="R198" s="32">
        <f>$P198*N198*(1/1000000)</f>
        <v>1.4673548976304756</v>
      </c>
      <c r="T198" s="32">
        <f>L198*30</f>
        <v>6.9375059028178052</v>
      </c>
    </row>
    <row r="199" spans="1:20" hidden="1" outlineLevel="2" x14ac:dyDescent="0.25">
      <c r="A199" s="3" t="s">
        <v>20</v>
      </c>
      <c r="B199" s="3" t="s">
        <v>21</v>
      </c>
      <c r="C199" s="4">
        <v>2013</v>
      </c>
      <c r="D199" s="33" t="s">
        <v>68</v>
      </c>
      <c r="E199" s="33">
        <v>4</v>
      </c>
      <c r="F199" s="33" t="s">
        <v>49</v>
      </c>
      <c r="G199" s="35">
        <v>4674</v>
      </c>
      <c r="H199" s="11">
        <v>41389</v>
      </c>
      <c r="I199" s="12">
        <v>30</v>
      </c>
      <c r="J199" s="12">
        <v>60</v>
      </c>
      <c r="K199">
        <v>0.14588274373823762</v>
      </c>
      <c r="L199" s="33">
        <f>K199*(O199/1000)</f>
        <v>0.19562875935297663</v>
      </c>
      <c r="M199" s="32">
        <v>0.26078089132698734</v>
      </c>
      <c r="N199" s="32">
        <v>1.1956557847633571</v>
      </c>
      <c r="O199" s="32">
        <f>IF(J199=10, 1417, IF(J199=20, 1417, IF(J199=30, 1417, IF(J199=60, 1341, IF(J199=90, 1391, IF(J199=120, 1400, 0))))))</f>
        <v>1341</v>
      </c>
      <c r="P199" s="32">
        <f>0.3*1000*O199</f>
        <v>402300</v>
      </c>
      <c r="Q199" s="32"/>
      <c r="R199" s="32">
        <f>$P199*N199*(1/1000000)</f>
        <v>0.48101232221029855</v>
      </c>
      <c r="T199" s="32">
        <f>L199*30</f>
        <v>5.868862780589299</v>
      </c>
    </row>
    <row r="200" spans="1:20" hidden="1" outlineLevel="2" x14ac:dyDescent="0.25">
      <c r="A200" s="3" t="s">
        <v>20</v>
      </c>
      <c r="B200" s="3" t="s">
        <v>21</v>
      </c>
      <c r="C200" s="4">
        <v>2013</v>
      </c>
      <c r="D200" s="33" t="s">
        <v>68</v>
      </c>
      <c r="E200" s="33">
        <v>4</v>
      </c>
      <c r="F200" s="33" t="s">
        <v>49</v>
      </c>
      <c r="G200" s="35">
        <v>4675</v>
      </c>
      <c r="H200" s="11">
        <v>41389</v>
      </c>
      <c r="I200" s="12">
        <v>60</v>
      </c>
      <c r="J200" s="12">
        <v>90</v>
      </c>
      <c r="K200">
        <v>0.13227460831377952</v>
      </c>
      <c r="L200" s="33">
        <f>K200*(O200/1000)</f>
        <v>0.1839939801644673</v>
      </c>
      <c r="M200" s="32">
        <v>0.53835948786795262</v>
      </c>
      <c r="N200" s="32">
        <v>1.6053782926512821</v>
      </c>
      <c r="O200" s="32">
        <f>IF(J200=10, 1417, IF(J200=20, 1417, IF(J200=30, 1417, IF(J200=60, 1341, IF(J200=90, 1391, IF(J200=120, 1400, 0))))))</f>
        <v>1391</v>
      </c>
      <c r="P200" s="32">
        <f>0.3*1000*O200</f>
        <v>417300</v>
      </c>
      <c r="Q200" s="32"/>
      <c r="R200" s="32">
        <f>$P200*N200*(1/1000000)</f>
        <v>0.66992436152337997</v>
      </c>
      <c r="T200" s="32">
        <f>L200*30</f>
        <v>5.5198194049340188</v>
      </c>
    </row>
    <row r="201" spans="1:20" hidden="1" outlineLevel="2" x14ac:dyDescent="0.25">
      <c r="A201" s="3" t="s">
        <v>20</v>
      </c>
      <c r="B201" s="3" t="s">
        <v>21</v>
      </c>
      <c r="C201" s="4">
        <v>2013</v>
      </c>
      <c r="D201" s="33" t="s">
        <v>68</v>
      </c>
      <c r="E201" s="33">
        <v>4</v>
      </c>
      <c r="F201" s="33" t="s">
        <v>49</v>
      </c>
      <c r="G201" s="35">
        <v>4676</v>
      </c>
      <c r="H201" s="11">
        <v>41389</v>
      </c>
      <c r="I201" s="12">
        <v>90</v>
      </c>
      <c r="J201" s="12">
        <v>120</v>
      </c>
      <c r="K201">
        <v>0.13160429780997274</v>
      </c>
      <c r="L201" s="33">
        <f>K201*(O201/1000)</f>
        <v>0.18424601693396181</v>
      </c>
      <c r="M201" s="32">
        <v>0.3780365320174191</v>
      </c>
      <c r="N201" s="32">
        <v>3.4314085213888803</v>
      </c>
      <c r="O201" s="32">
        <f>IF(J201=10, 1417, IF(J201=20, 1417, IF(J201=30, 1417, IF(J201=60, 1341, IF(J201=90, 1391, IF(J201=120, 1400, 0))))))</f>
        <v>1400</v>
      </c>
      <c r="P201" s="32">
        <f>0.3*1000*O201</f>
        <v>420000</v>
      </c>
      <c r="Q201" s="32"/>
      <c r="R201" s="32">
        <f>$P201*N201*(1/1000000)</f>
        <v>1.4411915789833296</v>
      </c>
      <c r="T201" s="32">
        <f>L201*30</f>
        <v>5.5273805080188545</v>
      </c>
    </row>
    <row r="202" spans="1:20" hidden="1" outlineLevel="2" x14ac:dyDescent="0.25">
      <c r="A202" s="3" t="s">
        <v>20</v>
      </c>
      <c r="B202" s="3" t="s">
        <v>21</v>
      </c>
      <c r="C202" s="4">
        <v>2013</v>
      </c>
      <c r="D202" s="33" t="s">
        <v>68</v>
      </c>
      <c r="E202" s="33">
        <v>4</v>
      </c>
      <c r="F202" s="33" t="s">
        <v>49</v>
      </c>
      <c r="G202" s="35">
        <v>4677</v>
      </c>
      <c r="H202" s="11">
        <v>41389</v>
      </c>
      <c r="I202" s="12">
        <v>120</v>
      </c>
      <c r="J202" s="12">
        <v>150</v>
      </c>
      <c r="K202">
        <v>0.14660807781724133</v>
      </c>
      <c r="L202" s="33">
        <f>K202*(O202/1000)</f>
        <v>0</v>
      </c>
      <c r="M202" s="32">
        <v>0.22651051982789769</v>
      </c>
      <c r="N202" s="32">
        <v>15.609529301183386</v>
      </c>
      <c r="O202" s="32">
        <f>IF(J202=10, 1417, IF(J202=20, 1417, IF(J202=30, 1417, IF(J202=60, 1341, IF(J202=90, 1391, IF(J202=120, 1400, 0))))))</f>
        <v>0</v>
      </c>
      <c r="P202" s="32">
        <f>0.3*1000*O202</f>
        <v>0</v>
      </c>
      <c r="Q202" s="32"/>
      <c r="R202" s="32">
        <f>$P202*N202*(1/1000000)</f>
        <v>0</v>
      </c>
      <c r="T202" s="32">
        <f>L202*30</f>
        <v>0</v>
      </c>
    </row>
    <row r="203" spans="1:20" hidden="1" outlineLevel="2" x14ac:dyDescent="0.25">
      <c r="A203" s="3" t="s">
        <v>20</v>
      </c>
      <c r="B203" s="3" t="s">
        <v>21</v>
      </c>
      <c r="C203" s="4">
        <v>2013</v>
      </c>
      <c r="D203" s="33" t="s">
        <v>68</v>
      </c>
      <c r="E203" s="33">
        <v>4</v>
      </c>
      <c r="F203" s="33" t="s">
        <v>49</v>
      </c>
      <c r="G203" s="35">
        <v>4678</v>
      </c>
      <c r="H203" s="11">
        <v>41389</v>
      </c>
      <c r="I203" s="12">
        <v>150</v>
      </c>
      <c r="J203" s="12">
        <v>180</v>
      </c>
      <c r="K203">
        <v>0.13701218807957932</v>
      </c>
      <c r="L203" s="33">
        <f>K203*(O203/1000)</f>
        <v>0</v>
      </c>
      <c r="M203" s="32">
        <v>0.19352014997825634</v>
      </c>
      <c r="N203" s="32">
        <v>8.6279764599877531</v>
      </c>
      <c r="O203" s="32">
        <f>IF(J203=10, 1417, IF(J203=20, 1417, IF(J203=30, 1417, IF(J203=60, 1341, IF(J203=90, 1391, IF(J203=120, 1400, 0))))))</f>
        <v>0</v>
      </c>
      <c r="P203" s="32">
        <f>0.3*1000*O203</f>
        <v>0</v>
      </c>
      <c r="Q203" s="32"/>
      <c r="R203" s="32">
        <f>$P203*N203*(1/1000000)</f>
        <v>0</v>
      </c>
      <c r="T203" s="32">
        <f>L203*30</f>
        <v>0</v>
      </c>
    </row>
    <row r="204" spans="1:20" s="32" customFormat="1" outlineLevel="1" collapsed="1" x14ac:dyDescent="0.25">
      <c r="A204" s="33"/>
      <c r="B204" s="33"/>
      <c r="C204" s="34"/>
      <c r="D204" s="33"/>
      <c r="E204" s="33"/>
      <c r="F204" s="56" t="s">
        <v>133</v>
      </c>
      <c r="G204" s="35"/>
      <c r="H204" s="11"/>
      <c r="I204" s="12"/>
      <c r="J204" s="12"/>
      <c r="L204" s="33"/>
      <c r="T204" s="32">
        <f>SUBTOTAL(9,T198:T203)</f>
        <v>23.853568596359978</v>
      </c>
    </row>
    <row r="205" spans="1:20" hidden="1" outlineLevel="2" x14ac:dyDescent="0.25">
      <c r="A205" s="3" t="s">
        <v>20</v>
      </c>
      <c r="B205" s="3" t="s">
        <v>21</v>
      </c>
      <c r="C205" s="4">
        <v>2013</v>
      </c>
      <c r="D205" s="33" t="s">
        <v>60</v>
      </c>
      <c r="E205" s="33">
        <v>4</v>
      </c>
      <c r="F205" s="33" t="s">
        <v>56</v>
      </c>
      <c r="G205" s="10">
        <v>4769</v>
      </c>
      <c r="H205" s="11">
        <v>41389</v>
      </c>
      <c r="I205" s="13">
        <v>0</v>
      </c>
      <c r="J205" s="13">
        <v>30</v>
      </c>
      <c r="K205" s="35">
        <v>0.11046458677954815</v>
      </c>
      <c r="L205" s="33">
        <f>K205*(O205/1000)</f>
        <v>0.15652831946661974</v>
      </c>
      <c r="M205" s="54" t="s">
        <v>70</v>
      </c>
      <c r="N205" s="54" t="s">
        <v>70</v>
      </c>
      <c r="O205" s="32">
        <f>IF(J205=10, 1417, IF(J205=20, 1417, IF(J205=30, 1417, IF(J205=60, 1341, IF(J205=90, 1391, IF(J205=120, 1400, 0))))))</f>
        <v>1417</v>
      </c>
      <c r="P205" s="32">
        <f>0.3*1000*O205</f>
        <v>425100</v>
      </c>
      <c r="Q205" s="32"/>
      <c r="R205" s="32"/>
      <c r="T205" s="32">
        <f>L205*30</f>
        <v>4.6958495839985925</v>
      </c>
    </row>
    <row r="206" spans="1:20" hidden="1" outlineLevel="2" x14ac:dyDescent="0.25">
      <c r="A206" s="3" t="s">
        <v>20</v>
      </c>
      <c r="B206" s="3" t="s">
        <v>21</v>
      </c>
      <c r="C206" s="4">
        <v>2013</v>
      </c>
      <c r="D206" s="33" t="s">
        <v>60</v>
      </c>
      <c r="E206" s="33">
        <v>4</v>
      </c>
      <c r="F206" s="33" t="s">
        <v>56</v>
      </c>
      <c r="G206" s="35">
        <v>4770</v>
      </c>
      <c r="H206" s="11">
        <v>41389</v>
      </c>
      <c r="I206" s="12">
        <v>30</v>
      </c>
      <c r="J206" s="12">
        <v>60</v>
      </c>
      <c r="K206">
        <v>0.12870813488436722</v>
      </c>
      <c r="L206" s="33">
        <f>K206*(O206/1000)</f>
        <v>0.17259760887993644</v>
      </c>
      <c r="M206" s="46" t="s">
        <v>70</v>
      </c>
      <c r="N206" s="46" t="s">
        <v>70</v>
      </c>
      <c r="O206" s="32">
        <f>IF(J206=10, 1417, IF(J206=20, 1417, IF(J206=30, 1417, IF(J206=60, 1341, IF(J206=90, 1391, IF(J206=120, 1400, 0))))))</f>
        <v>1341</v>
      </c>
      <c r="P206" s="32">
        <f>0.3*1000*O206</f>
        <v>402300</v>
      </c>
      <c r="Q206" s="32"/>
      <c r="R206" s="32" t="e">
        <f>$P206*N206*(1/1000000)</f>
        <v>#VALUE!</v>
      </c>
      <c r="T206" s="32">
        <f>L206*30</f>
        <v>5.1779282663980934</v>
      </c>
    </row>
    <row r="207" spans="1:20" hidden="1" outlineLevel="2" x14ac:dyDescent="0.25">
      <c r="A207" s="3" t="s">
        <v>20</v>
      </c>
      <c r="B207" s="3" t="s">
        <v>21</v>
      </c>
      <c r="C207" s="4">
        <v>2013</v>
      </c>
      <c r="D207" s="33" t="s">
        <v>60</v>
      </c>
      <c r="E207" s="33">
        <v>4</v>
      </c>
      <c r="F207" s="33" t="s">
        <v>56</v>
      </c>
      <c r="G207" s="10">
        <v>4771</v>
      </c>
      <c r="H207" s="11">
        <v>41389</v>
      </c>
      <c r="I207" s="12">
        <v>60</v>
      </c>
      <c r="J207" s="12">
        <v>90</v>
      </c>
      <c r="K207" s="32">
        <v>0.12765467530226288</v>
      </c>
      <c r="L207" s="33">
        <f>K207*(O207/1000)</f>
        <v>0.17756765334544766</v>
      </c>
      <c r="M207" s="46" t="s">
        <v>70</v>
      </c>
      <c r="N207" s="46" t="s">
        <v>70</v>
      </c>
      <c r="O207" s="32">
        <f>IF(J207=10, 1417, IF(J207=20, 1417, IF(J207=30, 1417, IF(J207=60, 1341, IF(J207=90, 1391, IF(J207=120, 1400, 0))))))</f>
        <v>1391</v>
      </c>
      <c r="P207" s="32">
        <f>0.3*1000*O207</f>
        <v>417300</v>
      </c>
      <c r="Q207" s="32"/>
      <c r="R207" s="32" t="e">
        <f>$P207*N207*(1/1000000)</f>
        <v>#VALUE!</v>
      </c>
      <c r="T207" s="32">
        <f>L207*30</f>
        <v>5.3270296003634297</v>
      </c>
    </row>
    <row r="208" spans="1:20" hidden="1" outlineLevel="2" x14ac:dyDescent="0.25">
      <c r="A208" s="3" t="s">
        <v>20</v>
      </c>
      <c r="B208" s="3" t="s">
        <v>21</v>
      </c>
      <c r="C208" s="4">
        <v>2013</v>
      </c>
      <c r="D208" s="33" t="s">
        <v>60</v>
      </c>
      <c r="E208" s="33">
        <v>4</v>
      </c>
      <c r="F208" s="33" t="s">
        <v>56</v>
      </c>
      <c r="G208" s="35">
        <v>4772</v>
      </c>
      <c r="H208" s="11">
        <v>41389</v>
      </c>
      <c r="I208" s="12">
        <v>90</v>
      </c>
      <c r="J208" s="12">
        <v>120</v>
      </c>
      <c r="K208" s="32">
        <v>0.13893383461561087</v>
      </c>
      <c r="L208" s="33">
        <f>K208*(O208/1000)</f>
        <v>0.19450736846185521</v>
      </c>
      <c r="M208" s="46" t="s">
        <v>70</v>
      </c>
      <c r="N208" s="46" t="s">
        <v>70</v>
      </c>
      <c r="O208" s="32">
        <f>IF(J208=10, 1417, IF(J208=20, 1417, IF(J208=30, 1417, IF(J208=60, 1341, IF(J208=90, 1391, IF(J208=120, 1400, 0))))))</f>
        <v>1400</v>
      </c>
      <c r="P208" s="32">
        <f>0.3*1000*O208</f>
        <v>420000</v>
      </c>
      <c r="Q208" s="32"/>
      <c r="R208" s="32" t="e">
        <f>$P208*N208*(1/1000000)</f>
        <v>#VALUE!</v>
      </c>
      <c r="T208" s="32">
        <f>L208*30</f>
        <v>5.8352210538556566</v>
      </c>
    </row>
    <row r="209" spans="1:20" hidden="1" outlineLevel="2" x14ac:dyDescent="0.25">
      <c r="A209" s="3" t="s">
        <v>20</v>
      </c>
      <c r="B209" s="3" t="s">
        <v>21</v>
      </c>
      <c r="C209" s="4">
        <v>2013</v>
      </c>
      <c r="D209" s="33" t="s">
        <v>60</v>
      </c>
      <c r="E209" s="33">
        <v>4</v>
      </c>
      <c r="F209" s="33" t="s">
        <v>56</v>
      </c>
      <c r="G209" s="10">
        <v>4773</v>
      </c>
      <c r="H209" s="11">
        <v>41389</v>
      </c>
      <c r="I209" s="12">
        <v>120</v>
      </c>
      <c r="J209" s="12">
        <v>150</v>
      </c>
      <c r="K209">
        <v>0.14555576549960447</v>
      </c>
      <c r="L209" s="33">
        <f>K209*(O209/1000)</f>
        <v>0</v>
      </c>
      <c r="M209" s="46" t="s">
        <v>70</v>
      </c>
      <c r="N209" s="46" t="s">
        <v>70</v>
      </c>
      <c r="O209" s="32">
        <f>IF(J209=10, 1417, IF(J209=20, 1417, IF(J209=30, 1417, IF(J209=60, 1341, IF(J209=90, 1391, IF(J209=120, 1400, 0))))))</f>
        <v>0</v>
      </c>
      <c r="P209" s="32">
        <f>0.3*1000*O209</f>
        <v>0</v>
      </c>
      <c r="Q209" s="32"/>
      <c r="R209" s="32" t="e">
        <f>$P209*N209*(1/1000000)</f>
        <v>#VALUE!</v>
      </c>
      <c r="T209" s="32">
        <f>L209*30</f>
        <v>0</v>
      </c>
    </row>
    <row r="210" spans="1:20" hidden="1" outlineLevel="2" x14ac:dyDescent="0.25">
      <c r="A210" s="3" t="s">
        <v>20</v>
      </c>
      <c r="B210" s="3" t="s">
        <v>21</v>
      </c>
      <c r="C210" s="4">
        <v>2013</v>
      </c>
      <c r="D210" s="33" t="s">
        <v>60</v>
      </c>
      <c r="E210" s="33">
        <v>4</v>
      </c>
      <c r="F210" s="33" t="s">
        <v>56</v>
      </c>
      <c r="G210" s="35">
        <v>4774</v>
      </c>
      <c r="H210" s="11">
        <v>41389</v>
      </c>
      <c r="I210" s="12">
        <v>150</v>
      </c>
      <c r="J210" s="12">
        <v>180</v>
      </c>
      <c r="K210">
        <v>0.14023760114221562</v>
      </c>
      <c r="L210" s="33">
        <f>K210*(O210/1000)</f>
        <v>0</v>
      </c>
      <c r="M210" s="46" t="s">
        <v>70</v>
      </c>
      <c r="N210" s="46" t="s">
        <v>70</v>
      </c>
      <c r="O210" s="32">
        <f>IF(J210=10, 1417, IF(J210=20, 1417, IF(J210=30, 1417, IF(J210=60, 1341, IF(J210=90, 1391, IF(J210=120, 1400, 0))))))</f>
        <v>0</v>
      </c>
      <c r="P210" s="32">
        <f>0.3*1000*O210</f>
        <v>0</v>
      </c>
      <c r="Q210" s="32"/>
      <c r="R210" s="32" t="e">
        <f>$P210*N210*(1/1000000)</f>
        <v>#VALUE!</v>
      </c>
      <c r="T210" s="32">
        <f>L210*30</f>
        <v>0</v>
      </c>
    </row>
    <row r="211" spans="1:20" s="32" customFormat="1" outlineLevel="1" collapsed="1" x14ac:dyDescent="0.25">
      <c r="A211" s="33"/>
      <c r="B211" s="33"/>
      <c r="C211" s="34"/>
      <c r="D211" s="33"/>
      <c r="E211" s="33"/>
      <c r="F211" s="56" t="s">
        <v>134</v>
      </c>
      <c r="G211" s="35"/>
      <c r="H211" s="11"/>
      <c r="I211" s="12"/>
      <c r="J211" s="12"/>
      <c r="L211" s="33"/>
      <c r="M211" s="46"/>
      <c r="N211" s="46"/>
      <c r="T211" s="32">
        <f>SUBTOTAL(9,T205:T210)</f>
        <v>21.036028504615771</v>
      </c>
    </row>
    <row r="212" spans="1:20" hidden="1" outlineLevel="2" x14ac:dyDescent="0.25">
      <c r="A212" s="3" t="s">
        <v>20</v>
      </c>
      <c r="B212" s="3" t="s">
        <v>21</v>
      </c>
      <c r="C212" s="4">
        <v>2013</v>
      </c>
      <c r="D212" s="33" t="s">
        <v>69</v>
      </c>
      <c r="E212" s="33">
        <v>4</v>
      </c>
      <c r="F212" s="33" t="s">
        <v>50</v>
      </c>
      <c r="G212" s="35">
        <v>4679</v>
      </c>
      <c r="H212" s="11">
        <v>41389</v>
      </c>
      <c r="I212" s="13">
        <v>0</v>
      </c>
      <c r="J212" s="13">
        <v>30</v>
      </c>
      <c r="K212" s="35">
        <v>0.15249321275293604</v>
      </c>
      <c r="L212" s="33">
        <f>K212*(O212/1000)</f>
        <v>0.21608288247091037</v>
      </c>
      <c r="M212" s="35">
        <v>0.54500030924791854</v>
      </c>
      <c r="N212" s="35">
        <v>2.383137715893171</v>
      </c>
      <c r="O212" s="32">
        <f>IF(J212=10, 1417, IF(J212=20, 1417, IF(J212=30, 1417, IF(J212=60, 1341, IF(J212=90, 1391, IF(J212=120, 1400, 0))))))</f>
        <v>1417</v>
      </c>
      <c r="P212" s="32">
        <f>0.3*1000*O212</f>
        <v>425100</v>
      </c>
      <c r="Q212" s="32">
        <f>$P212*M212*(1/1000000)</f>
        <v>0.23167963146129017</v>
      </c>
      <c r="R212" s="32">
        <f>$P212*N212*(1/1000000)</f>
        <v>1.0130718430261869</v>
      </c>
      <c r="S212">
        <v>2.9588888069510779</v>
      </c>
      <c r="T212" s="32">
        <f>L212*30</f>
        <v>6.4824864741273114</v>
      </c>
    </row>
    <row r="213" spans="1:20" hidden="1" outlineLevel="2" x14ac:dyDescent="0.25">
      <c r="A213" s="3" t="s">
        <v>20</v>
      </c>
      <c r="B213" s="3" t="s">
        <v>21</v>
      </c>
      <c r="C213" s="4">
        <v>2013</v>
      </c>
      <c r="D213" s="33" t="s">
        <v>69</v>
      </c>
      <c r="E213" s="33">
        <v>4</v>
      </c>
      <c r="F213" s="33" t="s">
        <v>50</v>
      </c>
      <c r="G213" s="35">
        <v>4680</v>
      </c>
      <c r="H213" s="11">
        <v>41389</v>
      </c>
      <c r="I213" s="12">
        <v>30</v>
      </c>
      <c r="J213" s="12">
        <v>60</v>
      </c>
      <c r="K213">
        <v>0.1456521973990573</v>
      </c>
      <c r="L213" s="33">
        <f>K213*(O213/1000)</f>
        <v>0.19531959671213583</v>
      </c>
      <c r="M213" s="32">
        <v>0.42944642363684477</v>
      </c>
      <c r="N213" s="32">
        <v>1.3724576425507411</v>
      </c>
      <c r="O213" s="32">
        <f>IF(J213=10, 1417, IF(J213=20, 1417, IF(J213=30, 1417, IF(J213=60, 1341, IF(J213=90, 1391, IF(J213=120, 1400, 0))))))</f>
        <v>1341</v>
      </c>
      <c r="P213" s="32">
        <f>0.3*1000*O213</f>
        <v>402300</v>
      </c>
      <c r="Q213" s="32"/>
      <c r="R213" s="32">
        <f>$P213*N213*(1/1000000)</f>
        <v>0.55213970959816316</v>
      </c>
      <c r="T213" s="32">
        <f>L213*30</f>
        <v>5.8595879013640753</v>
      </c>
    </row>
    <row r="214" spans="1:20" hidden="1" outlineLevel="2" x14ac:dyDescent="0.25">
      <c r="A214" s="3" t="s">
        <v>20</v>
      </c>
      <c r="B214" s="3" t="s">
        <v>21</v>
      </c>
      <c r="C214" s="4">
        <v>2013</v>
      </c>
      <c r="D214" s="33" t="s">
        <v>69</v>
      </c>
      <c r="E214" s="33">
        <v>4</v>
      </c>
      <c r="F214" s="33" t="s">
        <v>50</v>
      </c>
      <c r="G214" s="35">
        <v>4681</v>
      </c>
      <c r="H214" s="11">
        <v>41389</v>
      </c>
      <c r="I214" s="12">
        <v>60</v>
      </c>
      <c r="J214" s="12">
        <v>90</v>
      </c>
      <c r="K214">
        <v>0.13718830705843552</v>
      </c>
      <c r="L214" s="33">
        <f>K214*(O214/1000)</f>
        <v>0.1908289351182838</v>
      </c>
      <c r="M214" s="32">
        <v>0.64843789833365495</v>
      </c>
      <c r="N214" s="32">
        <v>1.1018568798752333</v>
      </c>
      <c r="O214" s="32">
        <f>IF(J214=10, 1417, IF(J214=20, 1417, IF(J214=30, 1417, IF(J214=60, 1341, IF(J214=90, 1391, IF(J214=120, 1400, 0))))))</f>
        <v>1391</v>
      </c>
      <c r="P214" s="32">
        <f>0.3*1000*O214</f>
        <v>417300</v>
      </c>
      <c r="Q214" s="32"/>
      <c r="R214" s="32">
        <f>$P214*N214*(1/1000000)</f>
        <v>0.45980487597193487</v>
      </c>
      <c r="T214" s="32">
        <f>L214*30</f>
        <v>5.7248680535485139</v>
      </c>
    </row>
    <row r="215" spans="1:20" hidden="1" outlineLevel="2" x14ac:dyDescent="0.25">
      <c r="A215" s="3" t="s">
        <v>20</v>
      </c>
      <c r="B215" s="3" t="s">
        <v>21</v>
      </c>
      <c r="C215" s="4">
        <v>2013</v>
      </c>
      <c r="D215" s="33" t="s">
        <v>69</v>
      </c>
      <c r="E215" s="33">
        <v>4</v>
      </c>
      <c r="F215" s="33" t="s">
        <v>50</v>
      </c>
      <c r="G215" s="35">
        <v>4682</v>
      </c>
      <c r="H215" s="11">
        <v>41389</v>
      </c>
      <c r="I215" s="12">
        <v>90</v>
      </c>
      <c r="J215" s="12">
        <v>120</v>
      </c>
      <c r="K215">
        <v>0.1234079491677305</v>
      </c>
      <c r="L215" s="33">
        <f>K215*(O215/1000)</f>
        <v>0.17277112883482268</v>
      </c>
      <c r="M215" s="32">
        <v>0.51886163563559362</v>
      </c>
      <c r="N215" s="32">
        <v>1.6718874926035792</v>
      </c>
      <c r="O215" s="32">
        <f>IF(J215=10, 1417, IF(J215=20, 1417, IF(J215=30, 1417, IF(J215=60, 1341, IF(J215=90, 1391, IF(J215=120, 1400, 0))))))</f>
        <v>1400</v>
      </c>
      <c r="P215" s="32">
        <f>0.3*1000*O215</f>
        <v>420000</v>
      </c>
      <c r="Q215" s="32"/>
      <c r="R215" s="32">
        <f>$P215*N215*(1/1000000)</f>
        <v>0.70219274689350319</v>
      </c>
      <c r="T215" s="32">
        <f>L215*30</f>
        <v>5.1831338650446801</v>
      </c>
    </row>
    <row r="216" spans="1:20" hidden="1" outlineLevel="2" x14ac:dyDescent="0.25">
      <c r="A216" s="3" t="s">
        <v>20</v>
      </c>
      <c r="B216" s="3" t="s">
        <v>21</v>
      </c>
      <c r="C216" s="4">
        <v>2013</v>
      </c>
      <c r="D216" s="3" t="s">
        <v>69</v>
      </c>
      <c r="E216" s="3">
        <v>4</v>
      </c>
      <c r="F216" s="3" t="s">
        <v>50</v>
      </c>
      <c r="G216" s="35">
        <v>4683</v>
      </c>
      <c r="H216" s="11">
        <v>41389</v>
      </c>
      <c r="I216" s="12">
        <v>120</v>
      </c>
      <c r="J216" s="12">
        <v>150</v>
      </c>
      <c r="K216">
        <v>0.11126187122295461</v>
      </c>
      <c r="L216" s="33">
        <f>K216*(O216/1000)</f>
        <v>0</v>
      </c>
      <c r="M216" s="32">
        <v>0.58794843883017278</v>
      </c>
      <c r="N216" s="32">
        <v>4.6846214319694415</v>
      </c>
      <c r="O216" s="32">
        <f>IF(J216=10, 1417, IF(J216=20, 1417, IF(J216=30, 1417, IF(J216=60, 1341, IF(J216=90, 1391, IF(J216=120, 1400, 0))))))</f>
        <v>0</v>
      </c>
      <c r="P216" s="32">
        <f>0.3*1000*O216</f>
        <v>0</v>
      </c>
      <c r="Q216" s="32"/>
      <c r="R216" s="32">
        <f>$P216*N216*(1/1000000)</f>
        <v>0</v>
      </c>
      <c r="T216" s="32">
        <f>L216*30</f>
        <v>0</v>
      </c>
    </row>
    <row r="217" spans="1:20" hidden="1" outlineLevel="2" x14ac:dyDescent="0.25">
      <c r="A217" s="3" t="s">
        <v>20</v>
      </c>
      <c r="B217" s="3" t="s">
        <v>21</v>
      </c>
      <c r="C217" s="4">
        <v>2013</v>
      </c>
      <c r="D217" s="3" t="s">
        <v>69</v>
      </c>
      <c r="E217" s="3">
        <v>4</v>
      </c>
      <c r="F217" s="3" t="s">
        <v>50</v>
      </c>
      <c r="G217" s="8">
        <v>4684</v>
      </c>
      <c r="H217" s="11">
        <v>41389</v>
      </c>
      <c r="I217" s="12">
        <v>150</v>
      </c>
      <c r="J217" s="12">
        <v>180</v>
      </c>
      <c r="K217">
        <v>0.11248618609404093</v>
      </c>
      <c r="L217" s="33">
        <f>K217*(O217/1000)</f>
        <v>0</v>
      </c>
      <c r="M217" s="32">
        <v>0.68843756774878551</v>
      </c>
      <c r="N217" s="32">
        <v>6.6944618656950867</v>
      </c>
      <c r="O217" s="32">
        <f>IF(J217=10, 1417, IF(J217=20, 1417, IF(J217=30, 1417, IF(J217=60, 1341, IF(J217=90, 1391, IF(J217=120, 1400, 0))))))</f>
        <v>0</v>
      </c>
      <c r="P217" s="32">
        <f>0.3*1000*O217</f>
        <v>0</v>
      </c>
      <c r="Q217" s="32"/>
      <c r="R217" s="32">
        <f>$P217*N217*(1/1000000)</f>
        <v>0</v>
      </c>
      <c r="T217" s="32">
        <f>L217*30</f>
        <v>0</v>
      </c>
    </row>
    <row r="218" spans="1:20" s="32" customFormat="1" outlineLevel="1" collapsed="1" x14ac:dyDescent="0.25">
      <c r="A218" s="33"/>
      <c r="B218" s="33"/>
      <c r="C218" s="34"/>
      <c r="D218" s="33"/>
      <c r="E218" s="33"/>
      <c r="F218" s="56" t="s">
        <v>135</v>
      </c>
      <c r="G218" s="35"/>
      <c r="H218" s="11"/>
      <c r="I218" s="12"/>
      <c r="J218" s="12"/>
      <c r="L218" s="33"/>
      <c r="T218" s="32">
        <f>SUBTOTAL(9,T212:T217)</f>
        <v>23.250076294084579</v>
      </c>
    </row>
    <row r="219" spans="1:20" hidden="1" outlineLevel="2" x14ac:dyDescent="0.25">
      <c r="A219" s="3" t="s">
        <v>20</v>
      </c>
      <c r="B219" s="3" t="s">
        <v>21</v>
      </c>
      <c r="C219" s="4">
        <v>2013</v>
      </c>
      <c r="D219" s="3" t="s">
        <v>61</v>
      </c>
      <c r="E219" s="3">
        <v>4</v>
      </c>
      <c r="F219" s="3" t="s">
        <v>51</v>
      </c>
      <c r="G219" s="35">
        <v>4775</v>
      </c>
      <c r="H219" s="11">
        <v>41389</v>
      </c>
      <c r="I219" s="13">
        <v>0</v>
      </c>
      <c r="J219" s="13">
        <v>30</v>
      </c>
      <c r="K219" s="35">
        <v>0.12485077606591033</v>
      </c>
      <c r="L219" s="33">
        <f>K219*(O219/1000)</f>
        <v>0.17691354968539494</v>
      </c>
      <c r="M219" s="35">
        <v>0.60627785521890765</v>
      </c>
      <c r="N219" s="35">
        <v>3.4981269900329037</v>
      </c>
      <c r="O219" s="32">
        <f>IF(J219=10, 1417, IF(J219=20, 1417, IF(J219=30, 1417, IF(J219=60, 1341, IF(J219=90, 1391, IF(J219=120, 1400, 0))))))</f>
        <v>1417</v>
      </c>
      <c r="P219" s="32">
        <f>0.3*1000*O219</f>
        <v>425100</v>
      </c>
      <c r="Q219" s="32">
        <f>$P219*M219*(1/1000000)</f>
        <v>0.25772871625355764</v>
      </c>
      <c r="R219" s="32">
        <f>$P219*N219*(1/1000000)</f>
        <v>1.4870537834629871</v>
      </c>
      <c r="S219">
        <v>9.5827448816749765</v>
      </c>
      <c r="T219" s="32">
        <f>L219*30</f>
        <v>5.3074064905618483</v>
      </c>
    </row>
    <row r="220" spans="1:20" hidden="1" outlineLevel="2" x14ac:dyDescent="0.25">
      <c r="A220" s="3" t="s">
        <v>20</v>
      </c>
      <c r="B220" s="3" t="s">
        <v>21</v>
      </c>
      <c r="C220" s="4">
        <v>2013</v>
      </c>
      <c r="D220" s="3" t="s">
        <v>61</v>
      </c>
      <c r="E220" s="3">
        <v>4</v>
      </c>
      <c r="F220" s="3" t="s">
        <v>51</v>
      </c>
      <c r="G220" s="8">
        <v>4776</v>
      </c>
      <c r="H220" s="11">
        <v>41389</v>
      </c>
      <c r="I220" s="12">
        <v>30</v>
      </c>
      <c r="J220" s="12">
        <v>60</v>
      </c>
      <c r="K220">
        <v>0.12802482242916732</v>
      </c>
      <c r="L220" s="33">
        <f>K220*(O220/1000)</f>
        <v>0.17168128687751338</v>
      </c>
      <c r="M220" s="32">
        <v>0.85940682836069082</v>
      </c>
      <c r="N220" s="32">
        <v>3.2251896704771998</v>
      </c>
      <c r="O220" s="32">
        <f>IF(J220=10, 1417, IF(J220=20, 1417, IF(J220=30, 1417, IF(J220=60, 1341, IF(J220=90, 1391, IF(J220=120, 1400, 0))))))</f>
        <v>1341</v>
      </c>
      <c r="P220" s="32">
        <f>0.3*1000*O220</f>
        <v>402300</v>
      </c>
      <c r="Q220" s="32"/>
      <c r="R220" s="32">
        <f>$P220*N220*(1/1000000)</f>
        <v>1.2974938044329773</v>
      </c>
      <c r="T220" s="32">
        <f>L220*30</f>
        <v>5.1504386063254017</v>
      </c>
    </row>
    <row r="221" spans="1:20" hidden="1" outlineLevel="2" x14ac:dyDescent="0.25">
      <c r="A221" s="3" t="s">
        <v>20</v>
      </c>
      <c r="B221" s="3" t="s">
        <v>21</v>
      </c>
      <c r="C221" s="4">
        <v>2013</v>
      </c>
      <c r="D221" s="3" t="s">
        <v>61</v>
      </c>
      <c r="E221" s="3">
        <v>4</v>
      </c>
      <c r="F221" s="3" t="s">
        <v>51</v>
      </c>
      <c r="G221" s="8">
        <v>4777</v>
      </c>
      <c r="H221" s="11">
        <v>41389</v>
      </c>
      <c r="I221" s="12">
        <v>60</v>
      </c>
      <c r="J221" s="12">
        <v>90</v>
      </c>
      <c r="K221">
        <v>0.12793428630151624</v>
      </c>
      <c r="L221" s="33">
        <f>K221*(O221/1000)</f>
        <v>0.17795659224540908</v>
      </c>
      <c r="M221" s="32">
        <v>2.1821025366094746</v>
      </c>
      <c r="N221" s="32">
        <v>5.1173201079779709</v>
      </c>
      <c r="O221" s="32">
        <f>IF(J221=10, 1417, IF(J221=20, 1417, IF(J221=30, 1417, IF(J221=60, 1341, IF(J221=90, 1391, IF(J221=120, 1400, 0))))))</f>
        <v>1391</v>
      </c>
      <c r="P221" s="32">
        <f>0.3*1000*O221</f>
        <v>417300</v>
      </c>
      <c r="Q221" s="32"/>
      <c r="R221" s="32">
        <f>$P221*N221*(1/1000000)</f>
        <v>2.1354576810592074</v>
      </c>
      <c r="T221" s="32">
        <f>L221*30</f>
        <v>5.3386977673622722</v>
      </c>
    </row>
    <row r="222" spans="1:20" hidden="1" outlineLevel="2" x14ac:dyDescent="0.25">
      <c r="A222" s="3" t="s">
        <v>20</v>
      </c>
      <c r="B222" s="3" t="s">
        <v>21</v>
      </c>
      <c r="C222" s="4">
        <v>2013</v>
      </c>
      <c r="D222" s="3" t="s">
        <v>61</v>
      </c>
      <c r="E222" s="3">
        <v>4</v>
      </c>
      <c r="F222" s="3" t="s">
        <v>51</v>
      </c>
      <c r="G222" s="8">
        <v>4778</v>
      </c>
      <c r="H222" s="11">
        <v>41389</v>
      </c>
      <c r="I222" s="12">
        <v>90</v>
      </c>
      <c r="J222" s="12">
        <v>120</v>
      </c>
      <c r="K222">
        <v>0.12472221208012657</v>
      </c>
      <c r="L222" s="33">
        <f>K222*(O222/1000)</f>
        <v>0.17461109691217719</v>
      </c>
      <c r="M222" s="32">
        <v>1.2604989677524647</v>
      </c>
      <c r="N222" s="32">
        <v>10.488121182062493</v>
      </c>
      <c r="O222" s="32">
        <f>IF(J222=10, 1417, IF(J222=20, 1417, IF(J222=30, 1417, IF(J222=60, 1341, IF(J222=90, 1391, IF(J222=120, 1400, 0))))))</f>
        <v>1400</v>
      </c>
      <c r="P222" s="32">
        <f>0.3*1000*O222</f>
        <v>420000</v>
      </c>
      <c r="Q222" s="32"/>
      <c r="R222" s="32">
        <f>$P222*N222*(1/1000000)</f>
        <v>4.4050108964662469</v>
      </c>
      <c r="T222" s="32">
        <f>L222*30</f>
        <v>5.238332907365316</v>
      </c>
    </row>
    <row r="223" spans="1:20" hidden="1" outlineLevel="2" x14ac:dyDescent="0.25">
      <c r="A223" s="3" t="s">
        <v>20</v>
      </c>
      <c r="B223" s="3" t="s">
        <v>21</v>
      </c>
      <c r="C223" s="4">
        <v>2013</v>
      </c>
      <c r="D223" s="3" t="s">
        <v>61</v>
      </c>
      <c r="E223" s="3">
        <v>4</v>
      </c>
      <c r="F223" s="3" t="s">
        <v>51</v>
      </c>
      <c r="G223" s="8">
        <v>4779</v>
      </c>
      <c r="H223" s="11">
        <v>41389</v>
      </c>
      <c r="I223" s="12">
        <v>120</v>
      </c>
      <c r="J223" s="12">
        <v>150</v>
      </c>
      <c r="K223">
        <v>0.13151078796526422</v>
      </c>
      <c r="L223" s="33">
        <f>K223*(O223/1000)</f>
        <v>0</v>
      </c>
      <c r="M223" s="32">
        <v>0.54761371504038681</v>
      </c>
      <c r="N223" s="32">
        <v>22.922237806557789</v>
      </c>
      <c r="O223" s="32">
        <f>IF(J223=10, 1417, IF(J223=20, 1417, IF(J223=30, 1417, IF(J223=60, 1341, IF(J223=90, 1391, IF(J223=120, 1400, 0))))))</f>
        <v>0</v>
      </c>
      <c r="P223" s="32">
        <f>0.3*1000*O223</f>
        <v>0</v>
      </c>
      <c r="Q223" s="32"/>
      <c r="R223" s="32">
        <f>$P223*N223*(1/1000000)</f>
        <v>0</v>
      </c>
      <c r="T223" s="32">
        <f>L223*30</f>
        <v>0</v>
      </c>
    </row>
    <row r="224" spans="1:20" hidden="1" outlineLevel="2" x14ac:dyDescent="0.25">
      <c r="A224" s="3" t="s">
        <v>20</v>
      </c>
      <c r="B224" s="3" t="s">
        <v>21</v>
      </c>
      <c r="C224" s="4">
        <v>2013</v>
      </c>
      <c r="D224" s="3" t="s">
        <v>61</v>
      </c>
      <c r="E224" s="3">
        <v>4</v>
      </c>
      <c r="F224" s="3" t="s">
        <v>51</v>
      </c>
      <c r="G224" s="8">
        <v>4780</v>
      </c>
      <c r="H224" s="11">
        <v>41389</v>
      </c>
      <c r="I224" s="12">
        <v>150</v>
      </c>
      <c r="J224" s="12">
        <v>180</v>
      </c>
      <c r="K224">
        <v>0.13069000734522759</v>
      </c>
      <c r="L224" s="33">
        <f>K224*(O224/1000)</f>
        <v>0</v>
      </c>
      <c r="M224">
        <v>0.67278177868986666</v>
      </c>
      <c r="N224">
        <v>33.118584859580338</v>
      </c>
      <c r="O224" s="32">
        <f>IF(J224=10, 1417, IF(J224=20, 1417, IF(J224=30, 1417, IF(J224=60, 1341, IF(J224=90, 1391, IF(J224=120, 1400, 0))))))</f>
        <v>0</v>
      </c>
      <c r="P224" s="32">
        <f>0.3*1000*O224</f>
        <v>0</v>
      </c>
      <c r="Q224" s="32"/>
      <c r="R224" s="32">
        <f>$P224*N224*(1/1000000)</f>
        <v>0</v>
      </c>
      <c r="T224" s="32">
        <f>L224*30</f>
        <v>0</v>
      </c>
    </row>
    <row r="225" spans="1:20" s="32" customFormat="1" outlineLevel="1" collapsed="1" x14ac:dyDescent="0.25">
      <c r="A225" s="33"/>
      <c r="B225" s="33"/>
      <c r="C225" s="34"/>
      <c r="D225" s="33"/>
      <c r="E225" s="33"/>
      <c r="F225" s="56" t="s">
        <v>136</v>
      </c>
      <c r="G225" s="35"/>
      <c r="H225" s="57"/>
      <c r="I225" s="12"/>
      <c r="J225" s="12"/>
      <c r="L225" s="35"/>
      <c r="T225" s="32">
        <f>SUBTOTAL(9,T219:T224)</f>
        <v>21.034875771614839</v>
      </c>
    </row>
    <row r="226" spans="1:20" s="32" customFormat="1" x14ac:dyDescent="0.25">
      <c r="A226" s="33"/>
      <c r="B226" s="33"/>
      <c r="C226" s="34"/>
      <c r="D226" s="33"/>
      <c r="E226" s="33"/>
      <c r="F226" s="56" t="s">
        <v>137</v>
      </c>
      <c r="G226" s="35"/>
      <c r="H226" s="57"/>
      <c r="I226" s="12"/>
      <c r="J226" s="12"/>
      <c r="L226" s="35"/>
      <c r="T226" s="32">
        <f>SUBTOTAL(9,T2:T224)</f>
        <v>713.89500953801326</v>
      </c>
    </row>
  </sheetData>
  <autoFilter ref="A1:T224">
    <sortState ref="A2:T193">
      <sortCondition ref="F1:F193"/>
    </sortState>
  </autoFilter>
  <customSheetViews>
    <customSheetView guid="{54718536-0C8F-4684-8F63-3BCB6208FE2F}" scale="110">
      <selection activeCell="Q10" sqref="Q10"/>
      <pageMargins left="0.7" right="0.7" top="0.75" bottom="0.75" header="0.3" footer="0.3"/>
      <pageSetup orientation="landscape" r:id="rId1"/>
    </customSheetView>
    <customSheetView guid="{2FEE2D00-CECB-4EB0-8C88-BE52B2393D0F}" scale="90">
      <selection activeCell="O5" sqref="O5"/>
      <pageMargins left="0.7" right="0.7" top="0.75" bottom="0.75" header="0.3" footer="0.3"/>
      <pageSetup orientation="landscape" r:id="rId2"/>
    </customSheetView>
    <customSheetView guid="{1ECECF3D-1771-49D7-8EA0-A0E1FCF17BEA}">
      <pageMargins left="0.7" right="0.7" top="0.75" bottom="0.75" header="0.3" footer="0.3"/>
      <pageSetup orientation="landscape" r:id="rId3"/>
    </customSheetView>
  </customSheetViews>
  <pageMargins left="0.7" right="0.7" top="0.75" bottom="0.75" header="0.3" footer="0.3"/>
  <pageSetup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O2" sqref="O2:O33"/>
    </sheetView>
  </sheetViews>
  <sheetFormatPr defaultRowHeight="15" x14ac:dyDescent="0.25"/>
  <sheetData>
    <row r="1" spans="1:15" x14ac:dyDescent="0.25">
      <c r="A1" t="s">
        <v>1</v>
      </c>
      <c r="B1" t="s">
        <v>22</v>
      </c>
      <c r="C1" t="s">
        <v>2</v>
      </c>
      <c r="D1" t="s">
        <v>57</v>
      </c>
      <c r="E1" t="s">
        <v>58</v>
      </c>
      <c r="F1" t="s">
        <v>17</v>
      </c>
      <c r="G1" t="s">
        <v>139</v>
      </c>
      <c r="H1" t="s">
        <v>52</v>
      </c>
      <c r="I1" t="s">
        <v>59</v>
      </c>
      <c r="J1" t="s">
        <v>19</v>
      </c>
      <c r="K1" t="s">
        <v>89</v>
      </c>
      <c r="L1" t="s">
        <v>90</v>
      </c>
      <c r="M1" t="s">
        <v>91</v>
      </c>
      <c r="N1" t="s">
        <v>92</v>
      </c>
      <c r="O1" t="s">
        <v>138</v>
      </c>
    </row>
    <row r="2" spans="1:15" x14ac:dyDescent="0.25">
      <c r="A2" t="s">
        <v>106</v>
      </c>
      <c r="C2">
        <v>1</v>
      </c>
      <c r="O2">
        <v>11.804263717513514</v>
      </c>
    </row>
    <row r="3" spans="1:15" x14ac:dyDescent="0.25">
      <c r="A3" t="s">
        <v>108</v>
      </c>
      <c r="C3">
        <v>2</v>
      </c>
      <c r="O3">
        <v>10.917798147323181</v>
      </c>
    </row>
    <row r="4" spans="1:15" x14ac:dyDescent="0.25">
      <c r="A4" t="s">
        <v>110</v>
      </c>
      <c r="C4">
        <v>3</v>
      </c>
      <c r="O4">
        <v>10.462066793692017</v>
      </c>
    </row>
    <row r="5" spans="1:15" x14ac:dyDescent="0.25">
      <c r="A5" t="s">
        <v>112</v>
      </c>
      <c r="C5">
        <v>4</v>
      </c>
      <c r="O5">
        <v>11.132524628087234</v>
      </c>
    </row>
    <row r="6" spans="1:15" x14ac:dyDescent="0.25">
      <c r="A6" t="s">
        <v>114</v>
      </c>
      <c r="C6">
        <v>5</v>
      </c>
      <c r="O6">
        <v>11.405550696851115</v>
      </c>
    </row>
    <row r="7" spans="1:15" x14ac:dyDescent="0.25">
      <c r="A7" t="s">
        <v>116</v>
      </c>
      <c r="C7">
        <v>6</v>
      </c>
      <c r="O7">
        <v>10.411276885039591</v>
      </c>
    </row>
    <row r="8" spans="1:15" x14ac:dyDescent="0.25">
      <c r="A8" t="s">
        <v>118</v>
      </c>
      <c r="C8">
        <v>7</v>
      </c>
      <c r="O8">
        <v>11.499765911688346</v>
      </c>
    </row>
    <row r="9" spans="1:15" x14ac:dyDescent="0.25">
      <c r="A9" t="s">
        <v>120</v>
      </c>
      <c r="C9">
        <v>8</v>
      </c>
      <c r="O9">
        <v>11.402145437300339</v>
      </c>
    </row>
    <row r="10" spans="1:15" x14ac:dyDescent="0.25">
      <c r="A10" t="s">
        <v>122</v>
      </c>
      <c r="C10">
        <v>9</v>
      </c>
      <c r="O10">
        <v>10.789194336635223</v>
      </c>
    </row>
    <row r="11" spans="1:15" x14ac:dyDescent="0.25">
      <c r="A11" t="s">
        <v>124</v>
      </c>
      <c r="C11">
        <v>10</v>
      </c>
      <c r="O11">
        <v>10.828512068206399</v>
      </c>
    </row>
    <row r="12" spans="1:15" x14ac:dyDescent="0.25">
      <c r="A12" t="s">
        <v>126</v>
      </c>
      <c r="C12">
        <v>11</v>
      </c>
      <c r="O12">
        <v>10.900823825291809</v>
      </c>
    </row>
    <row r="13" spans="1:15" x14ac:dyDescent="0.25">
      <c r="A13" t="s">
        <v>128</v>
      </c>
      <c r="C13">
        <v>12</v>
      </c>
      <c r="O13">
        <v>10.985467066865542</v>
      </c>
    </row>
    <row r="14" spans="1:15" x14ac:dyDescent="0.25">
      <c r="A14" t="s">
        <v>130</v>
      </c>
      <c r="C14">
        <v>13</v>
      </c>
      <c r="O14">
        <v>11.098618873074759</v>
      </c>
    </row>
    <row r="15" spans="1:15" x14ac:dyDescent="0.25">
      <c r="A15" t="s">
        <v>132</v>
      </c>
      <c r="C15">
        <v>14</v>
      </c>
      <c r="O15">
        <v>11.284265219333149</v>
      </c>
    </row>
    <row r="16" spans="1:15" x14ac:dyDescent="0.25">
      <c r="A16" t="s">
        <v>134</v>
      </c>
      <c r="C16">
        <v>15</v>
      </c>
      <c r="O16">
        <v>11.070240330684964</v>
      </c>
    </row>
    <row r="17" spans="1:15" x14ac:dyDescent="0.25">
      <c r="A17" t="s">
        <v>136</v>
      </c>
      <c r="C17">
        <v>16</v>
      </c>
      <c r="O17">
        <v>10.825344734105185</v>
      </c>
    </row>
    <row r="18" spans="1:15" x14ac:dyDescent="0.25">
      <c r="A18" t="s">
        <v>105</v>
      </c>
      <c r="O18">
        <v>16.523596724079979</v>
      </c>
    </row>
    <row r="19" spans="1:15" x14ac:dyDescent="0.25">
      <c r="A19" t="s">
        <v>107</v>
      </c>
      <c r="O19">
        <v>17.715343365385777</v>
      </c>
    </row>
    <row r="20" spans="1:15" x14ac:dyDescent="0.25">
      <c r="A20" t="s">
        <v>109</v>
      </c>
      <c r="O20">
        <v>17.393176766632386</v>
      </c>
    </row>
    <row r="21" spans="1:15" x14ac:dyDescent="0.25">
      <c r="A21" t="s">
        <v>111</v>
      </c>
      <c r="O21">
        <v>15.693882018215451</v>
      </c>
    </row>
    <row r="22" spans="1:15" x14ac:dyDescent="0.25">
      <c r="A22" t="s">
        <v>113</v>
      </c>
      <c r="O22">
        <v>14.632991247469983</v>
      </c>
    </row>
    <row r="23" spans="1:15" x14ac:dyDescent="0.25">
      <c r="A23" t="s">
        <v>115</v>
      </c>
      <c r="O23">
        <v>16.432127920864637</v>
      </c>
    </row>
    <row r="24" spans="1:15" x14ac:dyDescent="0.25">
      <c r="A24" t="s">
        <v>117</v>
      </c>
      <c r="O24">
        <v>19.052406899021346</v>
      </c>
    </row>
    <row r="25" spans="1:15" x14ac:dyDescent="0.25">
      <c r="A25" t="s">
        <v>119</v>
      </c>
      <c r="O25">
        <v>14.526380158783692</v>
      </c>
    </row>
    <row r="26" spans="1:15" x14ac:dyDescent="0.25">
      <c r="A26" t="s">
        <v>121</v>
      </c>
      <c r="O26">
        <v>14.475218641457554</v>
      </c>
    </row>
    <row r="27" spans="1:15" x14ac:dyDescent="0.25">
      <c r="A27" t="s">
        <v>123</v>
      </c>
      <c r="O27">
        <v>14.671736517313867</v>
      </c>
    </row>
    <row r="28" spans="1:15" x14ac:dyDescent="0.25">
      <c r="A28" t="s">
        <v>125</v>
      </c>
      <c r="O28">
        <v>19.737907713415094</v>
      </c>
    </row>
    <row r="29" spans="1:15" x14ac:dyDescent="0.25">
      <c r="A29" t="s">
        <v>127</v>
      </c>
      <c r="O29">
        <v>20.382011034172834</v>
      </c>
    </row>
    <row r="30" spans="1:15" x14ac:dyDescent="0.25">
      <c r="A30" t="s">
        <v>129</v>
      </c>
      <c r="O30">
        <v>18.279393270749168</v>
      </c>
    </row>
    <row r="31" spans="1:15" x14ac:dyDescent="0.25">
      <c r="A31" t="s">
        <v>131</v>
      </c>
      <c r="O31">
        <v>19.599091462780226</v>
      </c>
    </row>
    <row r="32" spans="1:15" x14ac:dyDescent="0.25">
      <c r="A32" t="s">
        <v>133</v>
      </c>
      <c r="O32">
        <v>16.830378360869833</v>
      </c>
    </row>
    <row r="33" spans="1:15" x14ac:dyDescent="0.25">
      <c r="A33" t="s">
        <v>135</v>
      </c>
      <c r="O33">
        <v>13.484641273445336</v>
      </c>
    </row>
  </sheetData>
  <autoFilter ref="A1:O1">
    <sortState ref="A2:O33">
      <sortCondition ref="C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0"/>
  <sheetViews>
    <sheetView topLeftCell="C1" zoomScaleNormal="100" workbookViewId="0">
      <selection activeCell="F1" sqref="F1:T192"/>
    </sheetView>
  </sheetViews>
  <sheetFormatPr defaultRowHeight="15" outlineLevelRow="2" x14ac:dyDescent="0.25"/>
  <cols>
    <col min="1" max="3" width="9.140625" style="3"/>
    <col min="4" max="4" width="12" style="3" customWidth="1"/>
    <col min="5" max="5" width="10.42578125" style="3" customWidth="1"/>
    <col min="6" max="6" width="9.140625" style="3"/>
    <col min="7" max="7" width="9.140625" style="8"/>
    <col min="8" max="8" width="9.7109375" bestFit="1" customWidth="1"/>
    <col min="11" max="12" width="13.42578125" customWidth="1"/>
    <col min="13" max="13" width="13.85546875" customWidth="1"/>
    <col min="14" max="14" width="13.28515625" customWidth="1"/>
    <col min="15" max="15" width="10.7109375" customWidth="1"/>
  </cols>
  <sheetData>
    <row r="1" spans="1:20" s="1" customFormat="1" ht="30" x14ac:dyDescent="0.25">
      <c r="A1" s="2" t="s">
        <v>7</v>
      </c>
      <c r="B1" s="2" t="s">
        <v>4</v>
      </c>
      <c r="C1" s="2" t="s">
        <v>6</v>
      </c>
      <c r="D1" s="2" t="s">
        <v>3</v>
      </c>
      <c r="E1" s="2" t="s">
        <v>8</v>
      </c>
      <c r="F1" s="2" t="s">
        <v>1</v>
      </c>
      <c r="G1" s="2" t="s">
        <v>22</v>
      </c>
      <c r="H1" s="2" t="s">
        <v>2</v>
      </c>
      <c r="I1" t="s">
        <v>57</v>
      </c>
      <c r="J1" t="s">
        <v>58</v>
      </c>
      <c r="K1" s="2" t="s">
        <v>17</v>
      </c>
      <c r="L1" s="2" t="s">
        <v>139</v>
      </c>
      <c r="M1" s="2" t="s">
        <v>52</v>
      </c>
      <c r="N1" s="2" t="s">
        <v>59</v>
      </c>
      <c r="O1" s="7" t="s">
        <v>19</v>
      </c>
      <c r="P1" s="36" t="s">
        <v>89</v>
      </c>
      <c r="Q1" s="1" t="s">
        <v>90</v>
      </c>
      <c r="R1" s="1" t="s">
        <v>91</v>
      </c>
      <c r="S1" s="1" t="s">
        <v>92</v>
      </c>
      <c r="T1" s="1" t="s">
        <v>138</v>
      </c>
    </row>
    <row r="2" spans="1:20" hidden="1" outlineLevel="2" x14ac:dyDescent="0.25">
      <c r="A2" s="3" t="s">
        <v>20</v>
      </c>
      <c r="B2" s="3" t="s">
        <v>21</v>
      </c>
      <c r="C2" s="4">
        <v>2013</v>
      </c>
      <c r="D2" s="4" t="s">
        <v>66</v>
      </c>
      <c r="E2" s="4">
        <v>1</v>
      </c>
      <c r="F2" s="6" t="s">
        <v>23</v>
      </c>
      <c r="G2" s="6">
        <v>7156</v>
      </c>
      <c r="H2" s="11"/>
      <c r="I2" s="14">
        <v>0</v>
      </c>
      <c r="J2" s="14">
        <v>30</v>
      </c>
      <c r="K2" s="3">
        <v>9.9047141424272706E-2</v>
      </c>
      <c r="L2" s="3">
        <f>K2*(O2/1000)</f>
        <v>0.14034979939819442</v>
      </c>
      <c r="M2" s="3">
        <v>9.5211028366349026</v>
      </c>
      <c r="N2" s="3">
        <v>17.926053952482441</v>
      </c>
      <c r="O2">
        <f>IF(J2=10, 1417, IF(J2=20, 1417, IF(J2=30, 1417, IF(J2=60, 1341, IF(J2=90, 1391, IF(J2=120, 1400, 0))))))</f>
        <v>1417</v>
      </c>
      <c r="P2">
        <f>0.3*1000*O2</f>
        <v>425100</v>
      </c>
      <c r="Q2">
        <f>$P2*M2*(1/1000000)</f>
        <v>4.0474208158534966</v>
      </c>
      <c r="R2">
        <f>$P2*N2*(1/1000000)</f>
        <v>7.6203655352002855</v>
      </c>
      <c r="S2">
        <v>15.746302610073919</v>
      </c>
      <c r="T2">
        <f>30*L2</f>
        <v>4.2104939819458327</v>
      </c>
    </row>
    <row r="3" spans="1:20" hidden="1" outlineLevel="2" x14ac:dyDescent="0.25">
      <c r="A3" s="3" t="s">
        <v>20</v>
      </c>
      <c r="B3" s="3" t="s">
        <v>21</v>
      </c>
      <c r="C3" s="4">
        <v>2013</v>
      </c>
      <c r="D3" s="4" t="s">
        <v>66</v>
      </c>
      <c r="E3" s="4">
        <v>1</v>
      </c>
      <c r="F3" s="6" t="s">
        <v>23</v>
      </c>
      <c r="G3" s="6">
        <v>7157</v>
      </c>
      <c r="H3" s="11"/>
      <c r="I3" s="32">
        <v>30</v>
      </c>
      <c r="J3" s="32">
        <v>60</v>
      </c>
      <c r="K3" s="33">
        <v>0.10449963117777231</v>
      </c>
      <c r="L3" s="33">
        <f>K3*(O3/1000)</f>
        <v>0.14013400540939266</v>
      </c>
      <c r="M3" s="33">
        <v>0.68299556388820593</v>
      </c>
      <c r="N3" s="33">
        <v>1.9704338476354399</v>
      </c>
      <c r="O3" s="32">
        <f>IF(J3=10, 1417, IF(J3=20, 1417, IF(J3=30, 1417, IF(J3=60, 1341, IF(J3=90, 1391, IF(J3=120, 1400, 0))))))</f>
        <v>1341</v>
      </c>
      <c r="P3" s="32">
        <f>0.3*1000*O3</f>
        <v>402300</v>
      </c>
      <c r="Q3" s="32">
        <f>$P3*M3*(1/1000000)</f>
        <v>0.27476911535222526</v>
      </c>
      <c r="R3" s="32">
        <f>$P3*N3*(1/1000000)</f>
        <v>0.79270553690373746</v>
      </c>
      <c r="T3" s="32">
        <f>30*L3</f>
        <v>4.2040201622817799</v>
      </c>
    </row>
    <row r="4" spans="1:20" hidden="1" outlineLevel="2" x14ac:dyDescent="0.25">
      <c r="A4" s="3" t="s">
        <v>20</v>
      </c>
      <c r="B4" s="3" t="s">
        <v>21</v>
      </c>
      <c r="C4" s="4">
        <v>2013</v>
      </c>
      <c r="D4" s="4" t="s">
        <v>66</v>
      </c>
      <c r="E4" s="4">
        <v>1</v>
      </c>
      <c r="F4" s="6" t="s">
        <v>23</v>
      </c>
      <c r="G4" s="6">
        <v>7158</v>
      </c>
      <c r="H4" s="11"/>
      <c r="I4" s="32">
        <v>60</v>
      </c>
      <c r="J4" s="32">
        <v>90</v>
      </c>
      <c r="K4" s="33">
        <v>9.7390913180386812E-2</v>
      </c>
      <c r="L4" s="33">
        <f>K4*(O4/1000)</f>
        <v>0.13547076023391805</v>
      </c>
      <c r="M4" s="33">
        <v>0.45818263214125043</v>
      </c>
      <c r="N4" s="33">
        <v>0.88099112741790364</v>
      </c>
      <c r="O4" s="32">
        <f>IF(J4=10, 1417, IF(J4=20, 1417, IF(J4=30, 1417, IF(J4=60, 1341, IF(J4=90, 1391, IF(J4=120, 1400, 0))))))</f>
        <v>1391</v>
      </c>
      <c r="P4" s="32">
        <f>0.3*1000*O4</f>
        <v>417300</v>
      </c>
      <c r="Q4" s="32">
        <f>$P4*M4*(1/1000000)</f>
        <v>0.19119961239254379</v>
      </c>
      <c r="R4" s="32">
        <f>$P4*N4*(1/1000000)</f>
        <v>0.36763759747149116</v>
      </c>
      <c r="T4" s="32">
        <f>30*L4</f>
        <v>4.064122807017541</v>
      </c>
    </row>
    <row r="5" spans="1:20" hidden="1" outlineLevel="2" x14ac:dyDescent="0.25">
      <c r="A5" s="3" t="s">
        <v>20</v>
      </c>
      <c r="B5" s="3" t="s">
        <v>21</v>
      </c>
      <c r="C5" s="4">
        <v>2013</v>
      </c>
      <c r="D5" s="4" t="s">
        <v>66</v>
      </c>
      <c r="E5" s="4">
        <v>1</v>
      </c>
      <c r="F5" s="6" t="s">
        <v>23</v>
      </c>
      <c r="G5" s="6">
        <v>7159</v>
      </c>
      <c r="H5" s="11"/>
      <c r="I5" s="32">
        <v>90</v>
      </c>
      <c r="J5" s="32">
        <v>120</v>
      </c>
      <c r="K5" s="33">
        <v>9.6308566019876779E-2</v>
      </c>
      <c r="L5" s="33">
        <f>K5*(O5/1000)</f>
        <v>0.13483199242782748</v>
      </c>
      <c r="M5" s="33">
        <v>1.7496342366698214</v>
      </c>
      <c r="N5" s="33">
        <v>4.088947660711467</v>
      </c>
      <c r="O5" s="32">
        <f>IF(J5=10, 1417, IF(J5=20, 1417, IF(J5=30, 1417, IF(J5=60, 1341, IF(J5=90, 1391, IF(J5=120, 1400, 0))))))</f>
        <v>1400</v>
      </c>
      <c r="P5" s="32">
        <f>0.3*1000*O5</f>
        <v>420000</v>
      </c>
      <c r="Q5" s="32">
        <f>$P5*M5*(1/1000000)</f>
        <v>0.73484637940132502</v>
      </c>
      <c r="R5" s="32">
        <f>$P5*N5*(1/1000000)</f>
        <v>1.7173580174988161</v>
      </c>
      <c r="T5" s="32">
        <f>30*L5</f>
        <v>4.0449597728348241</v>
      </c>
    </row>
    <row r="6" spans="1:20" hidden="1" outlineLevel="2" x14ac:dyDescent="0.25">
      <c r="A6" s="3" t="s">
        <v>20</v>
      </c>
      <c r="B6" s="3" t="s">
        <v>21</v>
      </c>
      <c r="C6" s="4">
        <v>2013</v>
      </c>
      <c r="D6" s="4" t="s">
        <v>66</v>
      </c>
      <c r="E6" s="4">
        <v>1</v>
      </c>
      <c r="F6" s="6" t="s">
        <v>23</v>
      </c>
      <c r="G6" s="6">
        <v>7160</v>
      </c>
      <c r="H6" s="11"/>
      <c r="I6" s="32">
        <v>120</v>
      </c>
      <c r="J6" s="32">
        <v>150</v>
      </c>
      <c r="K6" s="33">
        <v>9.5070422535211405E-2</v>
      </c>
      <c r="L6" s="33">
        <f>K6*(O6/1000)</f>
        <v>0</v>
      </c>
      <c r="M6" s="33">
        <v>0.95073987969483598</v>
      </c>
      <c r="N6" s="33">
        <v>4.8984658069248841</v>
      </c>
      <c r="O6" s="32">
        <f>IF(J6=10, 1417, IF(J6=20, 1417, IF(J6=30, 1417, IF(J6=60, 1341, IF(J6=90, 1391, IF(J6=120, 1400, 0))))))</f>
        <v>0</v>
      </c>
      <c r="P6" s="32">
        <f>0.3*1000*O6</f>
        <v>0</v>
      </c>
      <c r="Q6" s="32">
        <f>$P6*M6*(1/1000000)</f>
        <v>0</v>
      </c>
      <c r="R6" s="32">
        <f>$P6*N6*(1/1000000)</f>
        <v>0</v>
      </c>
      <c r="T6" s="32">
        <f>30*L6</f>
        <v>0</v>
      </c>
    </row>
    <row r="7" spans="1:20" s="32" customFormat="1" outlineLevel="1" collapsed="1" x14ac:dyDescent="0.25">
      <c r="A7" s="33"/>
      <c r="B7" s="33"/>
      <c r="C7" s="34"/>
      <c r="D7" s="34"/>
      <c r="E7" s="34"/>
      <c r="F7" s="55" t="s">
        <v>105</v>
      </c>
      <c r="G7" s="6"/>
      <c r="H7" s="11"/>
      <c r="K7" s="33"/>
      <c r="L7" s="33"/>
      <c r="M7" s="33"/>
      <c r="N7" s="33"/>
      <c r="T7" s="32">
        <f>SUBTOTAL(9,T2:T6)</f>
        <v>16.523596724079979</v>
      </c>
    </row>
    <row r="8" spans="1:20" hidden="1" outlineLevel="2" x14ac:dyDescent="0.25">
      <c r="A8" s="3" t="s">
        <v>20</v>
      </c>
      <c r="B8" s="3" t="s">
        <v>21</v>
      </c>
      <c r="C8" s="4">
        <v>2013</v>
      </c>
      <c r="D8" s="4" t="s">
        <v>60</v>
      </c>
      <c r="E8" s="4">
        <v>1</v>
      </c>
      <c r="F8" s="6" t="s">
        <v>24</v>
      </c>
      <c r="G8" s="6">
        <v>7236</v>
      </c>
      <c r="H8" s="11"/>
      <c r="I8" s="14">
        <v>0</v>
      </c>
      <c r="J8" s="14">
        <v>30</v>
      </c>
      <c r="K8" s="3">
        <v>8.9915775096744893E-2</v>
      </c>
      <c r="L8" s="33">
        <f>K8*(O8/1000)</f>
        <v>0.12741065331208751</v>
      </c>
      <c r="M8" s="3">
        <v>0.49982566014113378</v>
      </c>
      <c r="N8" s="3">
        <v>9.2159191327111341</v>
      </c>
      <c r="O8" s="32">
        <f>IF(J8=10, 1417, IF(J8=20, 1417, IF(J8=30, 1417, IF(J8=60, 1341, IF(J8=90, 1391, IF(J8=120, 1400, 0))))))</f>
        <v>1417</v>
      </c>
      <c r="P8" s="32">
        <f>0.3*1000*O8</f>
        <v>425100</v>
      </c>
      <c r="Q8" s="32">
        <f>$P8*M8*(1/1000000)</f>
        <v>0.21247588812599594</v>
      </c>
      <c r="R8" s="32">
        <f>$P8*N8*(1/1000000)</f>
        <v>3.9176872233155029</v>
      </c>
      <c r="S8">
        <v>7.4563423093421433</v>
      </c>
      <c r="T8" s="32">
        <f>30*L8</f>
        <v>3.8223195993626251</v>
      </c>
    </row>
    <row r="9" spans="1:20" hidden="1" outlineLevel="2" x14ac:dyDescent="0.25">
      <c r="A9" s="3" t="s">
        <v>20</v>
      </c>
      <c r="B9" s="3" t="s">
        <v>21</v>
      </c>
      <c r="C9" s="4">
        <v>2013</v>
      </c>
      <c r="D9" s="4" t="s">
        <v>60</v>
      </c>
      <c r="E9" s="4">
        <v>1</v>
      </c>
      <c r="F9" s="6" t="s">
        <v>24</v>
      </c>
      <c r="G9" s="6">
        <v>7237</v>
      </c>
      <c r="H9" s="11"/>
      <c r="I9" s="32">
        <v>30</v>
      </c>
      <c r="J9" s="32">
        <v>60</v>
      </c>
      <c r="K9" s="33">
        <v>6.5929480492384646E-2</v>
      </c>
      <c r="L9" s="33">
        <f>K9*(O9/1000)</f>
        <v>8.8411433340287809E-2</v>
      </c>
      <c r="M9" s="33">
        <v>0.45039218391404129</v>
      </c>
      <c r="N9" s="33">
        <v>1.3564726319632796</v>
      </c>
      <c r="O9" s="32">
        <f>IF(J9=10, 1417, IF(J9=20, 1417, IF(J9=30, 1417, IF(J9=60, 1341, IF(J9=90, 1391, IF(J9=120, 1400, 0))))))</f>
        <v>1341</v>
      </c>
      <c r="P9" s="32">
        <f>0.3*1000*O9</f>
        <v>402300</v>
      </c>
      <c r="Q9" s="32">
        <f>$P9*M9*(1/1000000)</f>
        <v>0.18119277558861882</v>
      </c>
      <c r="R9" s="32">
        <f>$P9*N9*(1/1000000)</f>
        <v>0.54570893983882729</v>
      </c>
      <c r="T9" s="32">
        <f>30*L9</f>
        <v>2.6523430002086341</v>
      </c>
    </row>
    <row r="10" spans="1:20" hidden="1" outlineLevel="2" x14ac:dyDescent="0.25">
      <c r="A10" s="3" t="s">
        <v>20</v>
      </c>
      <c r="B10" s="3" t="s">
        <v>21</v>
      </c>
      <c r="C10" s="4">
        <v>2013</v>
      </c>
      <c r="D10" s="4" t="s">
        <v>60</v>
      </c>
      <c r="E10" s="4">
        <v>1</v>
      </c>
      <c r="F10" s="6" t="s">
        <v>24</v>
      </c>
      <c r="G10" s="6">
        <v>7238</v>
      </c>
      <c r="H10" s="11"/>
      <c r="I10" s="32">
        <v>60</v>
      </c>
      <c r="J10" s="32">
        <v>90</v>
      </c>
      <c r="K10" s="33">
        <v>6.3643926788685579E-2</v>
      </c>
      <c r="L10" s="33">
        <f>K10*(O10/1000)</f>
        <v>8.8528702163061634E-2</v>
      </c>
      <c r="M10" s="33">
        <v>0.50315812361342216</v>
      </c>
      <c r="N10" s="33">
        <v>3.0657018753466447</v>
      </c>
      <c r="O10" s="32">
        <f>IF(J10=10, 1417, IF(J10=20, 1417, IF(J10=30, 1417, IF(J10=60, 1341, IF(J10=90, 1391, IF(J10=120, 1400, 0))))))</f>
        <v>1391</v>
      </c>
      <c r="P10" s="32">
        <f>0.3*1000*O10</f>
        <v>417300</v>
      </c>
      <c r="Q10" s="32">
        <f>$P10*M10*(1/1000000)</f>
        <v>0.20996788498388105</v>
      </c>
      <c r="R10" s="32">
        <f>$P10*N10*(1/1000000)</f>
        <v>1.2793173925821548</v>
      </c>
      <c r="T10" s="32">
        <f>30*L10</f>
        <v>2.655861064891849</v>
      </c>
    </row>
    <row r="11" spans="1:20" hidden="1" outlineLevel="2" x14ac:dyDescent="0.25">
      <c r="A11" s="3" t="s">
        <v>20</v>
      </c>
      <c r="B11" s="3" t="s">
        <v>21</v>
      </c>
      <c r="C11" s="4">
        <v>2013</v>
      </c>
      <c r="D11" s="4" t="s">
        <v>60</v>
      </c>
      <c r="E11" s="4">
        <v>1</v>
      </c>
      <c r="F11" s="6" t="s">
        <v>24</v>
      </c>
      <c r="G11" s="6">
        <v>7239</v>
      </c>
      <c r="H11" s="11"/>
      <c r="I11" s="32">
        <v>90</v>
      </c>
      <c r="J11" s="32">
        <v>120</v>
      </c>
      <c r="K11" s="33">
        <v>6.3660477453581082E-2</v>
      </c>
      <c r="L11" s="33">
        <f>K11*(O11/1000)</f>
        <v>8.9124668435013515E-2</v>
      </c>
      <c r="M11" s="33">
        <v>0.21994620910698501</v>
      </c>
      <c r="N11" s="33">
        <v>2.4228923740053059</v>
      </c>
      <c r="O11" s="32">
        <f>IF(J11=10, 1417, IF(J11=20, 1417, IF(J11=30, 1417, IF(J11=60, 1341, IF(J11=90, 1391, IF(J11=120, 1400, 0))))))</f>
        <v>1400</v>
      </c>
      <c r="P11" s="32">
        <f>0.3*1000*O11</f>
        <v>420000</v>
      </c>
      <c r="Q11" s="32">
        <f>$P11*M11*(1/1000000)</f>
        <v>9.2377407824933699E-2</v>
      </c>
      <c r="R11" s="32">
        <f>$P11*N11*(1/1000000)</f>
        <v>1.0176147970822285</v>
      </c>
      <c r="T11" s="32">
        <f>30*L11</f>
        <v>2.6737400530504054</v>
      </c>
    </row>
    <row r="12" spans="1:20" hidden="1" outlineLevel="2" x14ac:dyDescent="0.25">
      <c r="A12" s="3" t="s">
        <v>20</v>
      </c>
      <c r="B12" s="3" t="s">
        <v>21</v>
      </c>
      <c r="C12" s="4">
        <v>2013</v>
      </c>
      <c r="D12" s="4" t="s">
        <v>60</v>
      </c>
      <c r="E12" s="4">
        <v>1</v>
      </c>
      <c r="F12" s="6" t="s">
        <v>24</v>
      </c>
      <c r="G12" s="6">
        <v>7240</v>
      </c>
      <c r="H12" s="11"/>
      <c r="I12" s="32">
        <v>120</v>
      </c>
      <c r="J12" s="32">
        <v>150</v>
      </c>
      <c r="K12" s="33">
        <v>6.4182640534137497E-2</v>
      </c>
      <c r="L12" s="33">
        <f>K12*(O12/1000)</f>
        <v>0</v>
      </c>
      <c r="M12" s="33">
        <v>0.48097826566874868</v>
      </c>
      <c r="N12" s="33">
        <v>5.8925179248330828</v>
      </c>
      <c r="O12" s="32">
        <f>IF(J12=10, 1417, IF(J12=20, 1417, IF(J12=30, 1417, IF(J12=60, 1341, IF(J12=90, 1391, IF(J12=120, 1400, 0))))))</f>
        <v>0</v>
      </c>
      <c r="P12" s="32">
        <f>0.3*1000*O12</f>
        <v>0</v>
      </c>
      <c r="Q12" s="32">
        <f>$P12*M12*(1/1000000)</f>
        <v>0</v>
      </c>
      <c r="R12" s="32">
        <f>$P12*N12*(1/1000000)</f>
        <v>0</v>
      </c>
      <c r="T12" s="32">
        <f>30*L12</f>
        <v>0</v>
      </c>
    </row>
    <row r="13" spans="1:20" s="32" customFormat="1" outlineLevel="1" collapsed="1" x14ac:dyDescent="0.25">
      <c r="A13" s="33"/>
      <c r="B13" s="33"/>
      <c r="C13" s="34"/>
      <c r="D13" s="34"/>
      <c r="E13" s="34"/>
      <c r="F13" s="55" t="s">
        <v>106</v>
      </c>
      <c r="G13" s="6"/>
      <c r="H13" s="11"/>
      <c r="K13" s="33"/>
      <c r="L13" s="33"/>
      <c r="M13" s="33"/>
      <c r="N13" s="33"/>
      <c r="T13" s="32">
        <f>SUBTOTAL(9,T8:T12)</f>
        <v>11.804263717513514</v>
      </c>
    </row>
    <row r="14" spans="1:20" hidden="1" outlineLevel="2" x14ac:dyDescent="0.25">
      <c r="A14" s="3" t="s">
        <v>20</v>
      </c>
      <c r="B14" s="3" t="s">
        <v>21</v>
      </c>
      <c r="C14" s="4">
        <v>2013</v>
      </c>
      <c r="D14" s="4" t="s">
        <v>68</v>
      </c>
      <c r="E14" s="4">
        <v>1</v>
      </c>
      <c r="F14" s="6" t="s">
        <v>25</v>
      </c>
      <c r="G14" s="6">
        <v>7161</v>
      </c>
      <c r="H14" s="11"/>
      <c r="I14" s="14">
        <v>0</v>
      </c>
      <c r="J14" s="14">
        <v>30</v>
      </c>
      <c r="K14" s="33">
        <v>0.10602593440122049</v>
      </c>
      <c r="L14" s="33">
        <f>K14*(O14/1000)</f>
        <v>0.15023874904652942</v>
      </c>
      <c r="M14" s="33">
        <v>4.1295197940503439</v>
      </c>
      <c r="N14" s="33">
        <v>11.785932595982709</v>
      </c>
      <c r="O14" s="32">
        <f>IF(J14=10, 1417, IF(J14=20, 1417, IF(J14=30, 1417, IF(J14=60, 1341, IF(J14=90, 1391, IF(J14=120, 1400, 0))))))</f>
        <v>1417</v>
      </c>
      <c r="P14" s="32">
        <f>0.3*1000*O14</f>
        <v>425100</v>
      </c>
      <c r="Q14" s="32">
        <f>$P14*M14*(1/1000000)</f>
        <v>1.7554588644508011</v>
      </c>
      <c r="R14" s="32">
        <f>$P14*N14*(1/1000000)</f>
        <v>5.0101999465522491</v>
      </c>
      <c r="S14">
        <v>7.8891807152348958</v>
      </c>
      <c r="T14" s="32">
        <f>30*L14</f>
        <v>4.5071624713958824</v>
      </c>
    </row>
    <row r="15" spans="1:20" hidden="1" outlineLevel="2" x14ac:dyDescent="0.25">
      <c r="A15" s="3" t="s">
        <v>20</v>
      </c>
      <c r="B15" s="3" t="s">
        <v>21</v>
      </c>
      <c r="C15" s="4">
        <v>2013</v>
      </c>
      <c r="D15" s="4" t="s">
        <v>68</v>
      </c>
      <c r="E15" s="4">
        <v>1</v>
      </c>
      <c r="F15" s="6" t="s">
        <v>25</v>
      </c>
      <c r="G15" s="6">
        <v>7162</v>
      </c>
      <c r="H15" s="11"/>
      <c r="I15" s="32">
        <v>30</v>
      </c>
      <c r="J15" s="32">
        <v>60</v>
      </c>
      <c r="K15" s="33">
        <v>0.10500676589986474</v>
      </c>
      <c r="L15" s="33">
        <f>K15*(O15/1000)</f>
        <v>0.14081407307171862</v>
      </c>
      <c r="M15" s="33">
        <v>0.2303976894451962</v>
      </c>
      <c r="N15" s="33">
        <v>0.58370554127198926</v>
      </c>
      <c r="O15" s="32">
        <f>IF(J15=10, 1417, IF(J15=20, 1417, IF(J15=30, 1417, IF(J15=60, 1341, IF(J15=90, 1391, IF(J15=120, 1400, 0))))))</f>
        <v>1341</v>
      </c>
      <c r="P15" s="32">
        <f>0.3*1000*O15</f>
        <v>402300</v>
      </c>
      <c r="Q15" s="32">
        <f>$P15*M15*(1/1000000)</f>
        <v>9.2688990463802426E-2</v>
      </c>
      <c r="R15" s="32">
        <f>$P15*N15*(1/1000000)</f>
        <v>0.23482473925372127</v>
      </c>
      <c r="T15" s="32">
        <f>30*L15</f>
        <v>4.2244221921515583</v>
      </c>
    </row>
    <row r="16" spans="1:20" hidden="1" outlineLevel="2" x14ac:dyDescent="0.25">
      <c r="A16" s="3" t="s">
        <v>20</v>
      </c>
      <c r="B16" s="3" t="s">
        <v>21</v>
      </c>
      <c r="C16" s="4">
        <v>2013</v>
      </c>
      <c r="D16" s="4" t="s">
        <v>68</v>
      </c>
      <c r="E16" s="4">
        <v>1</v>
      </c>
      <c r="F16" s="6" t="s">
        <v>25</v>
      </c>
      <c r="G16" s="6">
        <v>7163</v>
      </c>
      <c r="H16" s="11"/>
      <c r="I16" s="32">
        <v>60</v>
      </c>
      <c r="J16" s="32">
        <v>90</v>
      </c>
      <c r="K16" s="33">
        <v>0.10882016036655204</v>
      </c>
      <c r="L16" s="33">
        <f>K16*(O16/1000)</f>
        <v>0.15136884306987389</v>
      </c>
      <c r="M16" s="33">
        <v>0.31175300687285218</v>
      </c>
      <c r="N16" s="33">
        <v>0.64762342497136294</v>
      </c>
      <c r="O16" s="32">
        <f>IF(J16=10, 1417, IF(J16=20, 1417, IF(J16=30, 1417, IF(J16=60, 1341, IF(J16=90, 1391, IF(J16=120, 1400, 0))))))</f>
        <v>1391</v>
      </c>
      <c r="P16" s="32">
        <f>0.3*1000*O16</f>
        <v>417300</v>
      </c>
      <c r="Q16" s="32">
        <f>$P16*M16*(1/1000000)</f>
        <v>0.1300945297680412</v>
      </c>
      <c r="R16" s="32">
        <f>$P16*N16*(1/1000000)</f>
        <v>0.27025325524054972</v>
      </c>
      <c r="T16" s="32">
        <f>30*L16</f>
        <v>4.5410652920962162</v>
      </c>
    </row>
    <row r="17" spans="1:20" hidden="1" outlineLevel="2" x14ac:dyDescent="0.25">
      <c r="A17" s="3" t="s">
        <v>20</v>
      </c>
      <c r="B17" s="3" t="s">
        <v>21</v>
      </c>
      <c r="C17" s="4">
        <v>2013</v>
      </c>
      <c r="D17" s="4" t="s">
        <v>68</v>
      </c>
      <c r="E17" s="4">
        <v>1</v>
      </c>
      <c r="F17" s="6" t="s">
        <v>25</v>
      </c>
      <c r="G17" s="6">
        <v>7164</v>
      </c>
      <c r="H17" s="11"/>
      <c r="I17" s="32">
        <v>90</v>
      </c>
      <c r="J17" s="32">
        <v>120</v>
      </c>
      <c r="K17" s="33">
        <v>0.10577841451766952</v>
      </c>
      <c r="L17" s="33">
        <f>K17*(O17/1000)</f>
        <v>0.14808978032473732</v>
      </c>
      <c r="M17" s="33">
        <v>0.24473231156478825</v>
      </c>
      <c r="N17" s="33">
        <v>0.69731623487742755</v>
      </c>
      <c r="O17" s="32">
        <f>IF(J17=10, 1417, IF(J17=20, 1417, IF(J17=30, 1417, IF(J17=60, 1341, IF(J17=90, 1391, IF(J17=120, 1400, 0))))))</f>
        <v>1400</v>
      </c>
      <c r="P17" s="32">
        <f>0.3*1000*O17</f>
        <v>420000</v>
      </c>
      <c r="Q17" s="32">
        <f>$P17*M17*(1/1000000)</f>
        <v>0.10278757085721106</v>
      </c>
      <c r="R17" s="32">
        <f>$P17*N17*(1/1000000)</f>
        <v>0.29287281864851955</v>
      </c>
      <c r="T17" s="32">
        <f>30*L17</f>
        <v>4.4426934097421196</v>
      </c>
    </row>
    <row r="18" spans="1:20" hidden="1" outlineLevel="2" x14ac:dyDescent="0.25">
      <c r="A18" s="3" t="s">
        <v>20</v>
      </c>
      <c r="B18" s="3" t="s">
        <v>21</v>
      </c>
      <c r="C18" s="4">
        <v>2013</v>
      </c>
      <c r="D18" s="4" t="s">
        <v>68</v>
      </c>
      <c r="E18" s="4">
        <v>1</v>
      </c>
      <c r="F18" s="6" t="s">
        <v>25</v>
      </c>
      <c r="G18" s="6">
        <v>7165</v>
      </c>
      <c r="H18" s="11"/>
      <c r="I18" s="32">
        <v>120</v>
      </c>
      <c r="J18" s="32">
        <v>150</v>
      </c>
      <c r="K18" s="33">
        <v>0.10050788559208763</v>
      </c>
      <c r="L18" s="33">
        <f>K18*(O18/1000)</f>
        <v>0</v>
      </c>
      <c r="M18" s="33">
        <v>0.57602131448810467</v>
      </c>
      <c r="N18" s="33">
        <v>1.9819256860910628</v>
      </c>
      <c r="O18" s="32">
        <f>IF(J18=10, 1417, IF(J18=20, 1417, IF(J18=30, 1417, IF(J18=60, 1341, IF(J18=90, 1391, IF(J18=120, 1400, 0))))))</f>
        <v>0</v>
      </c>
      <c r="P18" s="32">
        <f>0.3*1000*O18</f>
        <v>0</v>
      </c>
      <c r="Q18" s="32">
        <f>$P18*M18*(1/1000000)</f>
        <v>0</v>
      </c>
      <c r="R18" s="32">
        <f>$P18*N18*(1/1000000)</f>
        <v>0</v>
      </c>
      <c r="T18" s="32">
        <f>30*L18</f>
        <v>0</v>
      </c>
    </row>
    <row r="19" spans="1:20" s="32" customFormat="1" outlineLevel="1" collapsed="1" x14ac:dyDescent="0.25">
      <c r="A19" s="33"/>
      <c r="B19" s="33"/>
      <c r="C19" s="34"/>
      <c r="D19" s="34"/>
      <c r="E19" s="34"/>
      <c r="F19" s="55" t="s">
        <v>107</v>
      </c>
      <c r="G19" s="6"/>
      <c r="H19" s="11"/>
      <c r="K19" s="33"/>
      <c r="L19" s="33"/>
      <c r="M19" s="33"/>
      <c r="N19" s="33"/>
      <c r="T19" s="32">
        <f>SUBTOTAL(9,T14:T18)</f>
        <v>17.715343365385777</v>
      </c>
    </row>
    <row r="20" spans="1:20" hidden="1" outlineLevel="2" x14ac:dyDescent="0.25">
      <c r="A20" s="3" t="s">
        <v>20</v>
      </c>
      <c r="B20" s="3" t="s">
        <v>21</v>
      </c>
      <c r="C20" s="4">
        <v>2013</v>
      </c>
      <c r="D20" s="4" t="s">
        <v>61</v>
      </c>
      <c r="E20" s="4">
        <v>1</v>
      </c>
      <c r="F20" s="6" t="s">
        <v>26</v>
      </c>
      <c r="G20" s="6">
        <v>7241</v>
      </c>
      <c r="H20" s="11"/>
      <c r="I20" s="14">
        <v>0</v>
      </c>
      <c r="J20" s="14">
        <v>30</v>
      </c>
      <c r="K20" s="33">
        <v>7.9893796765628827E-2</v>
      </c>
      <c r="L20" s="33">
        <f>K20*(O20/1000)</f>
        <v>0.11320951001689605</v>
      </c>
      <c r="M20" s="33">
        <v>0.46763066779306456</v>
      </c>
      <c r="N20" s="33">
        <v>10.860878533268968</v>
      </c>
      <c r="O20" s="32">
        <f>IF(J20=10, 1417, IF(J20=20, 1417, IF(J20=30, 1417, IF(J20=60, 1341, IF(J20=90, 1391, IF(J20=120, 1400, 0))))))</f>
        <v>1417</v>
      </c>
      <c r="P20" s="32">
        <f>0.3*1000*O20</f>
        <v>425100</v>
      </c>
      <c r="Q20" s="32">
        <f>$P20*M20*(1/1000000)</f>
        <v>0.19878979687883175</v>
      </c>
      <c r="R20" s="32">
        <f>$P20*N20*(1/1000000)</f>
        <v>4.6169594644926386</v>
      </c>
      <c r="S20">
        <v>13.88595019946797</v>
      </c>
      <c r="T20" s="32">
        <f>30*L20</f>
        <v>3.3962853005068814</v>
      </c>
    </row>
    <row r="21" spans="1:20" hidden="1" outlineLevel="2" x14ac:dyDescent="0.25">
      <c r="A21" s="3" t="s">
        <v>20</v>
      </c>
      <c r="B21" s="3" t="s">
        <v>21</v>
      </c>
      <c r="C21" s="4">
        <v>2013</v>
      </c>
      <c r="D21" s="4" t="s">
        <v>61</v>
      </c>
      <c r="E21" s="4">
        <v>1</v>
      </c>
      <c r="F21" s="6" t="s">
        <v>26</v>
      </c>
      <c r="G21" s="6">
        <v>7242</v>
      </c>
      <c r="H21" s="11"/>
      <c r="I21" s="32">
        <v>30</v>
      </c>
      <c r="J21" s="32">
        <v>60</v>
      </c>
      <c r="K21" s="33">
        <v>6.3282794990111954E-2</v>
      </c>
      <c r="L21" s="33">
        <f>K21*(O21/1000)</f>
        <v>8.4862228081740126E-2</v>
      </c>
      <c r="M21" s="33">
        <v>5.9832653812348931E-2</v>
      </c>
      <c r="N21" s="33">
        <v>3.4270876900681166</v>
      </c>
      <c r="O21" s="32">
        <f>IF(J21=10, 1417, IF(J21=20, 1417, IF(J21=30, 1417, IF(J21=60, 1341, IF(J21=90, 1391, IF(J21=120, 1400, 0))))))</f>
        <v>1341</v>
      </c>
      <c r="P21" s="32">
        <f>0.3*1000*O21</f>
        <v>402300</v>
      </c>
      <c r="Q21" s="32">
        <f>$P21*M21*(1/1000000)</f>
        <v>2.4070676628707974E-2</v>
      </c>
      <c r="R21" s="32">
        <f>$P21*N21*(1/1000000)</f>
        <v>1.3787173777144033</v>
      </c>
      <c r="T21" s="32">
        <f>30*L21</f>
        <v>2.5458668424522037</v>
      </c>
    </row>
    <row r="22" spans="1:20" hidden="1" outlineLevel="2" x14ac:dyDescent="0.25">
      <c r="A22" s="3" t="s">
        <v>20</v>
      </c>
      <c r="B22" s="3" t="s">
        <v>21</v>
      </c>
      <c r="C22" s="4">
        <v>2013</v>
      </c>
      <c r="D22" s="4" t="s">
        <v>61</v>
      </c>
      <c r="E22" s="4">
        <v>1</v>
      </c>
      <c r="F22" s="6" t="s">
        <v>26</v>
      </c>
      <c r="G22" s="6">
        <v>7243</v>
      </c>
      <c r="H22" s="11"/>
      <c r="I22" s="32">
        <v>60</v>
      </c>
      <c r="J22" s="32">
        <v>90</v>
      </c>
      <c r="K22" s="33">
        <v>5.7820927723840176E-2</v>
      </c>
      <c r="L22" s="33">
        <f>K22*(O22/1000)</f>
        <v>8.0428910463861691E-2</v>
      </c>
      <c r="M22" s="33">
        <v>0.41534993689320387</v>
      </c>
      <c r="N22" s="33">
        <v>4.6960687833513122</v>
      </c>
      <c r="O22" s="32">
        <f>IF(J22=10, 1417, IF(J22=20, 1417, IF(J22=30, 1417, IF(J22=60, 1341, IF(J22=90, 1391, IF(J22=120, 1400, 0))))))</f>
        <v>1391</v>
      </c>
      <c r="P22" s="32">
        <f>0.3*1000*O22</f>
        <v>417300</v>
      </c>
      <c r="Q22" s="32">
        <f>$P22*M22*(1/1000000)</f>
        <v>0.17332552866553397</v>
      </c>
      <c r="R22" s="32">
        <f>$P22*N22*(1/1000000)</f>
        <v>1.9596695032925024</v>
      </c>
      <c r="T22" s="32">
        <f>30*L22</f>
        <v>2.412867313915851</v>
      </c>
    </row>
    <row r="23" spans="1:20" hidden="1" outlineLevel="2" x14ac:dyDescent="0.25">
      <c r="A23" s="3" t="s">
        <v>20</v>
      </c>
      <c r="B23" s="3" t="s">
        <v>21</v>
      </c>
      <c r="C23" s="4">
        <v>2013</v>
      </c>
      <c r="D23" s="4" t="s">
        <v>61</v>
      </c>
      <c r="E23" s="4">
        <v>1</v>
      </c>
      <c r="F23" s="6" t="s">
        <v>26</v>
      </c>
      <c r="G23" s="6">
        <v>7244</v>
      </c>
      <c r="H23" s="11"/>
      <c r="I23" s="32">
        <v>90</v>
      </c>
      <c r="J23" s="32">
        <v>120</v>
      </c>
      <c r="K23" s="33">
        <v>6.1018540248767759E-2</v>
      </c>
      <c r="L23" s="33">
        <f>K23*(O23/1000)</f>
        <v>8.5425956348274865E-2</v>
      </c>
      <c r="M23" s="33">
        <v>0.35145047230697013</v>
      </c>
      <c r="N23" s="33">
        <v>12.825734889110537</v>
      </c>
      <c r="O23" s="32">
        <f>IF(J23=10, 1417, IF(J23=20, 1417, IF(J23=30, 1417, IF(J23=60, 1341, IF(J23=90, 1391, IF(J23=120, 1400, 0))))))</f>
        <v>1400</v>
      </c>
      <c r="P23" s="32">
        <f>0.3*1000*O23</f>
        <v>420000</v>
      </c>
      <c r="Q23" s="32">
        <f>$P23*M23*(1/1000000)</f>
        <v>0.14760919836892747</v>
      </c>
      <c r="R23" s="32">
        <f>$P23*N23*(1/1000000)</f>
        <v>5.3868086534264252</v>
      </c>
      <c r="T23" s="32">
        <f>30*L23</f>
        <v>2.5627786904482459</v>
      </c>
    </row>
    <row r="24" spans="1:20" hidden="1" outlineLevel="2" x14ac:dyDescent="0.25">
      <c r="A24" s="3" t="s">
        <v>20</v>
      </c>
      <c r="B24" s="3" t="s">
        <v>21</v>
      </c>
      <c r="C24" s="4">
        <v>2013</v>
      </c>
      <c r="D24" s="4" t="s">
        <v>61</v>
      </c>
      <c r="E24" s="4">
        <v>1</v>
      </c>
      <c r="F24" s="6" t="s">
        <v>26</v>
      </c>
      <c r="G24" s="6">
        <v>7245</v>
      </c>
      <c r="H24" s="11"/>
      <c r="I24" s="32">
        <v>120</v>
      </c>
      <c r="J24" s="32">
        <v>150</v>
      </c>
      <c r="K24" s="33">
        <v>5.4878048780487881E-2</v>
      </c>
      <c r="L24" s="33">
        <f>K24*(O24/1000)</f>
        <v>0</v>
      </c>
      <c r="M24" s="33">
        <v>0.28843992378048783</v>
      </c>
      <c r="N24" s="33">
        <v>15.271562240853662</v>
      </c>
      <c r="O24" s="32">
        <f>IF(J24=10, 1417, IF(J24=20, 1417, IF(J24=30, 1417, IF(J24=60, 1341, IF(J24=90, 1391, IF(J24=120, 1400, 0))))))</f>
        <v>0</v>
      </c>
      <c r="P24" s="32">
        <f>0.3*1000*O24</f>
        <v>0</v>
      </c>
      <c r="Q24" s="32">
        <f>$P24*M24*(1/1000000)</f>
        <v>0</v>
      </c>
      <c r="R24" s="32">
        <f>$P24*N24*(1/1000000)</f>
        <v>0</v>
      </c>
      <c r="T24" s="32">
        <f>30*L24</f>
        <v>0</v>
      </c>
    </row>
    <row r="25" spans="1:20" s="32" customFormat="1" outlineLevel="1" collapsed="1" x14ac:dyDescent="0.25">
      <c r="A25" s="33"/>
      <c r="B25" s="33"/>
      <c r="C25" s="34"/>
      <c r="D25" s="34"/>
      <c r="E25" s="34"/>
      <c r="F25" s="55" t="s">
        <v>108</v>
      </c>
      <c r="G25" s="6"/>
      <c r="H25" s="11"/>
      <c r="K25" s="33"/>
      <c r="L25" s="33"/>
      <c r="M25" s="33"/>
      <c r="N25" s="33"/>
      <c r="T25" s="32">
        <f>SUBTOTAL(9,T20:T24)</f>
        <v>10.917798147323181</v>
      </c>
    </row>
    <row r="26" spans="1:20" hidden="1" outlineLevel="2" x14ac:dyDescent="0.25">
      <c r="A26" s="3" t="s">
        <v>20</v>
      </c>
      <c r="B26" s="3" t="s">
        <v>21</v>
      </c>
      <c r="C26" s="4">
        <v>2013</v>
      </c>
      <c r="D26" s="34" t="s">
        <v>69</v>
      </c>
      <c r="E26" s="34">
        <v>1</v>
      </c>
      <c r="F26" s="6" t="s">
        <v>27</v>
      </c>
      <c r="G26" s="6">
        <v>7166</v>
      </c>
      <c r="H26" s="11"/>
      <c r="I26" s="14">
        <v>0</v>
      </c>
      <c r="J26" s="14">
        <v>30</v>
      </c>
      <c r="K26" s="33">
        <v>0.10464591790708165</v>
      </c>
      <c r="L26" s="33">
        <f>K26*(O26/1000)</f>
        <v>0.1482832656743347</v>
      </c>
      <c r="M26" s="33">
        <v>1.5492552965719444</v>
      </c>
      <c r="N26" s="33">
        <v>5.7978154514358744</v>
      </c>
      <c r="O26" s="32">
        <f>IF(J26=10, 1417, IF(J26=20, 1417, IF(J26=30, 1417, IF(J26=60, 1341, IF(J26=90, 1391, IF(J26=120, 1400, 0))))))</f>
        <v>1417</v>
      </c>
      <c r="P26" s="32">
        <f>0.3*1000*O26</f>
        <v>425100</v>
      </c>
      <c r="Q26" s="32">
        <f>$P26*M26*(1/1000000)</f>
        <v>0.65858842657273353</v>
      </c>
      <c r="R26" s="32">
        <f>$P26*N26*(1/1000000)</f>
        <v>2.4646513484053898</v>
      </c>
      <c r="S26">
        <v>4.6850564567777377</v>
      </c>
      <c r="T26" s="32">
        <f>30*L26</f>
        <v>4.4484979702300409</v>
      </c>
    </row>
    <row r="27" spans="1:20" hidden="1" outlineLevel="2" x14ac:dyDescent="0.25">
      <c r="A27" s="3" t="s">
        <v>20</v>
      </c>
      <c r="B27" s="3" t="s">
        <v>21</v>
      </c>
      <c r="C27" s="4">
        <v>2013</v>
      </c>
      <c r="D27" s="34" t="s">
        <v>69</v>
      </c>
      <c r="E27" s="34">
        <v>1</v>
      </c>
      <c r="F27" s="6" t="s">
        <v>27</v>
      </c>
      <c r="G27" s="6">
        <v>7167</v>
      </c>
      <c r="H27" s="11"/>
      <c r="I27" s="32">
        <v>30</v>
      </c>
      <c r="J27" s="32">
        <v>60</v>
      </c>
      <c r="K27" s="33">
        <v>0.10949999999999989</v>
      </c>
      <c r="L27" s="33">
        <f>K27*(O27/1000)</f>
        <v>0.14683949999999985</v>
      </c>
      <c r="M27" s="33">
        <v>0.55896939458333317</v>
      </c>
      <c r="N27" s="33">
        <v>1.115217649583333</v>
      </c>
      <c r="O27" s="32">
        <f>IF(J27=10, 1417, IF(J27=20, 1417, IF(J27=30, 1417, IF(J27=60, 1341, IF(J27=90, 1391, IF(J27=120, 1400, 0))))))</f>
        <v>1341</v>
      </c>
      <c r="P27" s="32">
        <f>0.3*1000*O27</f>
        <v>402300</v>
      </c>
      <c r="Q27" s="32">
        <f>$P27*M27*(1/1000000)</f>
        <v>0.22487338744087493</v>
      </c>
      <c r="R27" s="32">
        <f>$P27*N27*(1/1000000)</f>
        <v>0.44865206042737488</v>
      </c>
      <c r="T27" s="32">
        <f>30*L27</f>
        <v>4.405184999999995</v>
      </c>
    </row>
    <row r="28" spans="1:20" hidden="1" outlineLevel="2" x14ac:dyDescent="0.25">
      <c r="A28" s="3" t="s">
        <v>20</v>
      </c>
      <c r="B28" s="3" t="s">
        <v>21</v>
      </c>
      <c r="C28" s="4">
        <v>2013</v>
      </c>
      <c r="D28" s="34" t="s">
        <v>69</v>
      </c>
      <c r="E28" s="34">
        <v>1</v>
      </c>
      <c r="F28" s="6" t="s">
        <v>27</v>
      </c>
      <c r="G28" s="6">
        <v>7168</v>
      </c>
      <c r="H28" s="11"/>
      <c r="I28" s="32">
        <v>60</v>
      </c>
      <c r="J28" s="32">
        <v>90</v>
      </c>
      <c r="K28" s="33">
        <v>0.10286156225831385</v>
      </c>
      <c r="L28" s="33">
        <f>K28*(O28/1000)</f>
        <v>0.14308043310131457</v>
      </c>
      <c r="M28" s="33">
        <v>0.3646444341325083</v>
      </c>
      <c r="N28" s="33">
        <v>0.67490815158546003</v>
      </c>
      <c r="O28" s="32">
        <f>IF(J28=10, 1417, IF(J28=20, 1417, IF(J28=30, 1417, IF(J28=60, 1341, IF(J28=90, 1391, IF(J28=120, 1400, 0))))))</f>
        <v>1391</v>
      </c>
      <c r="P28" s="32">
        <f>0.3*1000*O28</f>
        <v>417300</v>
      </c>
      <c r="Q28" s="32">
        <f>$P28*M28*(1/1000000)</f>
        <v>0.15216612236349572</v>
      </c>
      <c r="R28" s="32">
        <f>$P28*N28*(1/1000000)</f>
        <v>0.28163917165661245</v>
      </c>
      <c r="T28" s="32">
        <f>30*L28</f>
        <v>4.292412993039437</v>
      </c>
    </row>
    <row r="29" spans="1:20" hidden="1" outlineLevel="2" x14ac:dyDescent="0.25">
      <c r="A29" s="3" t="s">
        <v>20</v>
      </c>
      <c r="B29" s="3" t="s">
        <v>21</v>
      </c>
      <c r="C29" s="4">
        <v>2013</v>
      </c>
      <c r="D29" s="34" t="s">
        <v>69</v>
      </c>
      <c r="E29" s="34">
        <v>1</v>
      </c>
      <c r="F29" s="6" t="s">
        <v>27</v>
      </c>
      <c r="G29" s="6">
        <v>7169</v>
      </c>
      <c r="H29" s="11"/>
      <c r="I29" s="32">
        <v>90</v>
      </c>
      <c r="J29" s="32">
        <v>120</v>
      </c>
      <c r="K29" s="33">
        <v>0.10112097150864076</v>
      </c>
      <c r="L29" s="33">
        <f>K29*(O29/1000)</f>
        <v>0.14156936011209706</v>
      </c>
      <c r="M29" s="33">
        <v>0.51634300151798218</v>
      </c>
      <c r="N29" s="33">
        <v>0.56576637922310447</v>
      </c>
      <c r="O29" s="32">
        <f>IF(J29=10, 1417, IF(J29=20, 1417, IF(J29=30, 1417, IF(J29=60, 1341, IF(J29=90, 1391, IF(J29=120, 1400, 0))))))</f>
        <v>1400</v>
      </c>
      <c r="P29" s="32">
        <f>0.3*1000*O29</f>
        <v>420000</v>
      </c>
      <c r="Q29" s="32">
        <f>$P29*M29*(1/1000000)</f>
        <v>0.21686406063755251</v>
      </c>
      <c r="R29" s="32">
        <f>$P29*N29*(1/1000000)</f>
        <v>0.23762187927370387</v>
      </c>
      <c r="T29" s="32">
        <f>30*L29</f>
        <v>4.2470808033629117</v>
      </c>
    </row>
    <row r="30" spans="1:20" hidden="1" outlineLevel="2" x14ac:dyDescent="0.25">
      <c r="A30" s="3" t="s">
        <v>20</v>
      </c>
      <c r="B30" s="3" t="s">
        <v>21</v>
      </c>
      <c r="C30" s="4">
        <v>2013</v>
      </c>
      <c r="D30" s="34" t="s">
        <v>69</v>
      </c>
      <c r="E30" s="34">
        <v>1</v>
      </c>
      <c r="F30" s="6" t="s">
        <v>27</v>
      </c>
      <c r="G30" s="6">
        <v>7170</v>
      </c>
      <c r="H30" s="11"/>
      <c r="I30" s="32">
        <v>120</v>
      </c>
      <c r="J30" s="32">
        <v>150</v>
      </c>
      <c r="K30" s="33">
        <v>0.10111788617886171</v>
      </c>
      <c r="L30" s="33">
        <f>K30*(O30/1000)</f>
        <v>0</v>
      </c>
      <c r="M30" s="33">
        <v>0.51634124618902444</v>
      </c>
      <c r="N30" s="33">
        <v>1.147213981622629</v>
      </c>
      <c r="O30" s="32">
        <f>IF(J30=10, 1417, IF(J30=20, 1417, IF(J30=30, 1417, IF(J30=60, 1341, IF(J30=90, 1391, IF(J30=120, 1400, 0))))))</f>
        <v>0</v>
      </c>
      <c r="P30" s="32">
        <f>0.3*1000*O30</f>
        <v>0</v>
      </c>
      <c r="Q30" s="32">
        <f>$P30*M30*(1/1000000)</f>
        <v>0</v>
      </c>
      <c r="R30" s="32">
        <f>$P30*N30*(1/1000000)</f>
        <v>0</v>
      </c>
      <c r="T30" s="32">
        <f>30*L30</f>
        <v>0</v>
      </c>
    </row>
    <row r="31" spans="1:20" s="32" customFormat="1" outlineLevel="1" collapsed="1" x14ac:dyDescent="0.25">
      <c r="A31" s="33"/>
      <c r="B31" s="33"/>
      <c r="C31" s="34"/>
      <c r="D31" s="34"/>
      <c r="E31" s="34"/>
      <c r="F31" s="55" t="s">
        <v>109</v>
      </c>
      <c r="G31" s="6"/>
      <c r="H31" s="11"/>
      <c r="K31" s="33"/>
      <c r="L31" s="33"/>
      <c r="M31" s="33"/>
      <c r="N31" s="33"/>
      <c r="T31" s="32">
        <f>SUBTOTAL(9,T26:T30)</f>
        <v>17.393176766632386</v>
      </c>
    </row>
    <row r="32" spans="1:20" hidden="1" outlineLevel="2" x14ac:dyDescent="0.25">
      <c r="A32" s="3" t="s">
        <v>20</v>
      </c>
      <c r="B32" s="3" t="s">
        <v>21</v>
      </c>
      <c r="C32" s="4">
        <v>2013</v>
      </c>
      <c r="D32" s="34" t="s">
        <v>62</v>
      </c>
      <c r="E32" s="34">
        <v>1</v>
      </c>
      <c r="F32" s="6" t="s">
        <v>28</v>
      </c>
      <c r="G32" s="6">
        <v>7246</v>
      </c>
      <c r="H32" s="11"/>
      <c r="I32" s="14">
        <v>0</v>
      </c>
      <c r="J32" s="14">
        <v>30</v>
      </c>
      <c r="K32" s="33">
        <v>7.7708592777085847E-2</v>
      </c>
      <c r="L32" s="33">
        <f>K32*(O32/1000)</f>
        <v>0.11011307596513065</v>
      </c>
      <c r="M32" s="33">
        <v>0.51437493565794923</v>
      </c>
      <c r="N32" s="33">
        <v>5.0919007285180555</v>
      </c>
      <c r="O32" s="32">
        <f>IF(J32=10, 1417, IF(J32=20, 1417, IF(J32=30, 1417, IF(J32=60, 1341, IF(J32=90, 1391, IF(J32=120, 1400, 0))))))</f>
        <v>1417</v>
      </c>
      <c r="P32" s="32">
        <f>0.3*1000*O32</f>
        <v>425100</v>
      </c>
      <c r="Q32" s="32">
        <f>$P32*M32*(1/1000000)</f>
        <v>0.2186607851481942</v>
      </c>
      <c r="R32" s="32">
        <f>$P32*N32*(1/1000000)</f>
        <v>2.1645669996930255</v>
      </c>
      <c r="S32">
        <v>4.8675133182107082</v>
      </c>
      <c r="T32" s="32">
        <f>30*L32</f>
        <v>3.3033922789539192</v>
      </c>
    </row>
    <row r="33" spans="1:20" hidden="1" outlineLevel="2" x14ac:dyDescent="0.25">
      <c r="A33" s="3" t="s">
        <v>20</v>
      </c>
      <c r="B33" s="3" t="s">
        <v>21</v>
      </c>
      <c r="C33" s="4">
        <v>2013</v>
      </c>
      <c r="D33" s="34" t="s">
        <v>62</v>
      </c>
      <c r="E33" s="34">
        <v>1</v>
      </c>
      <c r="F33" s="6" t="s">
        <v>28</v>
      </c>
      <c r="G33" s="6">
        <v>7247</v>
      </c>
      <c r="H33" s="11"/>
      <c r="I33" s="32">
        <v>30</v>
      </c>
      <c r="J33" s="32">
        <v>60</v>
      </c>
      <c r="K33" s="33">
        <v>6.1872519262199527E-2</v>
      </c>
      <c r="L33" s="33">
        <f>K33*(O33/1000)</f>
        <v>8.2971048330609559E-2</v>
      </c>
      <c r="M33" s="33">
        <v>0.80126056502451581</v>
      </c>
      <c r="N33" s="33">
        <v>0.97645219472332512</v>
      </c>
      <c r="O33" s="32">
        <f>IF(J33=10, 1417, IF(J33=20, 1417, IF(J33=30, 1417, IF(J33=60, 1341, IF(J33=90, 1391, IF(J33=120, 1400, 0))))))</f>
        <v>1341</v>
      </c>
      <c r="P33" s="32">
        <f>0.3*1000*O33</f>
        <v>402300</v>
      </c>
      <c r="Q33" s="32">
        <f>$P33*M33*(1/1000000)</f>
        <v>0.32234712530936271</v>
      </c>
      <c r="R33" s="32">
        <f>$P33*N33*(1/1000000)</f>
        <v>0.3928267179371937</v>
      </c>
      <c r="T33" s="32">
        <f>30*L33</f>
        <v>2.4891314499182866</v>
      </c>
    </row>
    <row r="34" spans="1:20" hidden="1" outlineLevel="2" x14ac:dyDescent="0.25">
      <c r="A34" s="3" t="s">
        <v>20</v>
      </c>
      <c r="B34" s="3" t="s">
        <v>21</v>
      </c>
      <c r="C34" s="4">
        <v>2013</v>
      </c>
      <c r="D34" s="34" t="s">
        <v>62</v>
      </c>
      <c r="E34" s="34">
        <v>1</v>
      </c>
      <c r="F34" s="6" t="s">
        <v>28</v>
      </c>
      <c r="G34" s="6">
        <v>7248</v>
      </c>
      <c r="H34" s="11"/>
      <c r="I34" s="32">
        <v>60</v>
      </c>
      <c r="J34" s="32">
        <v>90</v>
      </c>
      <c r="K34" s="33">
        <v>5.8015267175572552E-2</v>
      </c>
      <c r="L34" s="33">
        <f>K34*(O34/1000)</f>
        <v>8.0699236641221417E-2</v>
      </c>
      <c r="M34" s="33">
        <v>1.3113386259541981</v>
      </c>
      <c r="N34" s="33">
        <v>0.51207416030534347</v>
      </c>
      <c r="O34" s="32">
        <f>IF(J34=10, 1417, IF(J34=20, 1417, IF(J34=30, 1417, IF(J34=60, 1341, IF(J34=90, 1391, IF(J34=120, 1400, 0))))))</f>
        <v>1391</v>
      </c>
      <c r="P34" s="32">
        <f>0.3*1000*O34</f>
        <v>417300</v>
      </c>
      <c r="Q34" s="32">
        <f>$P34*M34*(1/1000000)</f>
        <v>0.5472216086106868</v>
      </c>
      <c r="R34" s="32">
        <f>$P34*N34*(1/1000000)</f>
        <v>0.21368854709541982</v>
      </c>
      <c r="T34" s="32">
        <f>30*L34</f>
        <v>2.4209770992366426</v>
      </c>
    </row>
    <row r="35" spans="1:20" hidden="1" outlineLevel="2" x14ac:dyDescent="0.25">
      <c r="A35" s="3" t="s">
        <v>20</v>
      </c>
      <c r="B35" s="3" t="s">
        <v>21</v>
      </c>
      <c r="C35" s="4">
        <v>2013</v>
      </c>
      <c r="D35" s="34" t="s">
        <v>62</v>
      </c>
      <c r="E35" s="34">
        <v>1</v>
      </c>
      <c r="F35" s="6" t="s">
        <v>28</v>
      </c>
      <c r="G35" s="6">
        <v>7249</v>
      </c>
      <c r="H35" s="11"/>
      <c r="I35" s="32">
        <v>90</v>
      </c>
      <c r="J35" s="32">
        <v>120</v>
      </c>
      <c r="K35" s="33">
        <v>5.3537284894837348E-2</v>
      </c>
      <c r="L35" s="33">
        <f>K35*(O35/1000)</f>
        <v>7.4952198852772281E-2</v>
      </c>
      <c r="M35" s="33">
        <v>0.35812804333970683</v>
      </c>
      <c r="N35" s="33">
        <v>2.0423518005098789</v>
      </c>
      <c r="O35" s="32">
        <f>IF(J35=10, 1417, IF(J35=20, 1417, IF(J35=30, 1417, IF(J35=60, 1341, IF(J35=90, 1391, IF(J35=120, 1400, 0))))))</f>
        <v>1400</v>
      </c>
      <c r="P35" s="32">
        <f>0.3*1000*O35</f>
        <v>420000</v>
      </c>
      <c r="Q35" s="32">
        <f>$P35*M35*(1/1000000)</f>
        <v>0.15041377820267685</v>
      </c>
      <c r="R35" s="32">
        <f>$P35*N35*(1/1000000)</f>
        <v>0.85778775621414904</v>
      </c>
      <c r="T35" s="32">
        <f>30*L35</f>
        <v>2.2485659655831682</v>
      </c>
    </row>
    <row r="36" spans="1:20" hidden="1" outlineLevel="2" x14ac:dyDescent="0.25">
      <c r="A36" s="3" t="s">
        <v>20</v>
      </c>
      <c r="B36" s="3" t="s">
        <v>21</v>
      </c>
      <c r="C36" s="4">
        <v>2013</v>
      </c>
      <c r="D36" s="34" t="s">
        <v>62</v>
      </c>
      <c r="E36" s="34">
        <v>1</v>
      </c>
      <c r="F36" s="6" t="s">
        <v>28</v>
      </c>
      <c r="G36" s="6">
        <v>7250</v>
      </c>
      <c r="H36" s="11"/>
      <c r="I36" s="32">
        <v>120</v>
      </c>
      <c r="J36" s="32">
        <v>150</v>
      </c>
      <c r="K36" s="33">
        <v>5.4541356772594134E-2</v>
      </c>
      <c r="L36" s="33">
        <f>K36*(O36/1000)</f>
        <v>0</v>
      </c>
      <c r="M36" s="33">
        <v>0.67438709338141389</v>
      </c>
      <c r="N36" s="33">
        <v>3.7618433081661791</v>
      </c>
      <c r="O36" s="32">
        <f>IF(J36=10, 1417, IF(J36=20, 1417, IF(J36=30, 1417, IF(J36=60, 1341, IF(J36=90, 1391, IF(J36=120, 1400, 0))))))</f>
        <v>0</v>
      </c>
      <c r="P36" s="32">
        <f>0.3*1000*O36</f>
        <v>0</v>
      </c>
      <c r="Q36" s="32">
        <f>$P36*M36*(1/1000000)</f>
        <v>0</v>
      </c>
      <c r="R36" s="32">
        <f>$P36*N36*(1/1000000)</f>
        <v>0</v>
      </c>
      <c r="T36" s="32">
        <f>30*L36</f>
        <v>0</v>
      </c>
    </row>
    <row r="37" spans="1:20" s="32" customFormat="1" outlineLevel="1" collapsed="1" x14ac:dyDescent="0.25">
      <c r="A37" s="33"/>
      <c r="B37" s="33"/>
      <c r="C37" s="34"/>
      <c r="D37" s="34"/>
      <c r="E37" s="34"/>
      <c r="F37" s="55" t="s">
        <v>110</v>
      </c>
      <c r="G37" s="9"/>
      <c r="H37" s="11"/>
      <c r="K37" s="35"/>
      <c r="L37" s="33"/>
      <c r="M37" s="35"/>
      <c r="N37" s="35"/>
      <c r="T37" s="32">
        <f>SUBTOTAL(9,T32:T36)</f>
        <v>10.462066793692017</v>
      </c>
    </row>
    <row r="38" spans="1:20" hidden="1" outlineLevel="2" x14ac:dyDescent="0.25">
      <c r="A38" s="3" t="s">
        <v>20</v>
      </c>
      <c r="B38" s="3" t="s">
        <v>21</v>
      </c>
      <c r="C38" s="4">
        <v>2013</v>
      </c>
      <c r="D38" s="34" t="s">
        <v>67</v>
      </c>
      <c r="E38" s="34">
        <v>1</v>
      </c>
      <c r="F38" s="6" t="s">
        <v>29</v>
      </c>
      <c r="G38" s="9">
        <v>7171</v>
      </c>
      <c r="H38" s="11"/>
      <c r="I38" s="14">
        <v>0</v>
      </c>
      <c r="J38" s="14">
        <v>30</v>
      </c>
      <c r="K38" s="35">
        <v>9.6971307120085171E-2</v>
      </c>
      <c r="L38" s="33">
        <f>K38*(O38/1000)</f>
        <v>0.1374083421891607</v>
      </c>
      <c r="M38" s="35">
        <v>0.37854926053843446</v>
      </c>
      <c r="N38" s="35">
        <v>1.4936592277718745</v>
      </c>
      <c r="O38" s="32">
        <f>IF(J38=10, 1417, IF(J38=20, 1417, IF(J38=30, 1417, IF(J38=60, 1341, IF(J38=90, 1391, IF(J38=120, 1400, 0))))))</f>
        <v>1417</v>
      </c>
      <c r="P38" s="32">
        <f>0.3*1000*O38</f>
        <v>425100</v>
      </c>
      <c r="Q38" s="32">
        <f>$P38*M38*(1/1000000)</f>
        <v>0.1609212906548885</v>
      </c>
      <c r="R38" s="32">
        <f>$P38*N38*(1/1000000)</f>
        <v>0.63495453772582378</v>
      </c>
      <c r="S38">
        <v>1.6435617371833517</v>
      </c>
      <c r="T38" s="32">
        <f>30*L38</f>
        <v>4.122250265674821</v>
      </c>
    </row>
    <row r="39" spans="1:20" hidden="1" outlineLevel="2" x14ac:dyDescent="0.25">
      <c r="A39" s="3" t="s">
        <v>20</v>
      </c>
      <c r="B39" s="3" t="s">
        <v>21</v>
      </c>
      <c r="C39" s="4">
        <v>2013</v>
      </c>
      <c r="D39" s="34" t="s">
        <v>67</v>
      </c>
      <c r="E39" s="34">
        <v>1</v>
      </c>
      <c r="F39" s="6" t="s">
        <v>29</v>
      </c>
      <c r="G39" s="9">
        <v>7172</v>
      </c>
      <c r="H39" s="11"/>
      <c r="I39" s="32">
        <v>30</v>
      </c>
      <c r="J39" s="32">
        <v>60</v>
      </c>
      <c r="K39" s="35">
        <v>8.9679715302490956E-2</v>
      </c>
      <c r="L39" s="33">
        <f>K39*(O39/1000)</f>
        <v>0.12026049822064037</v>
      </c>
      <c r="M39" s="35">
        <v>0.24122361803084214</v>
      </c>
      <c r="N39" s="35">
        <v>0.24168661921708182</v>
      </c>
      <c r="O39" s="32">
        <f>IF(J39=10, 1417, IF(J39=20, 1417, IF(J39=30, 1417, IF(J39=60, 1341, IF(J39=90, 1391, IF(J39=120, 1400, 0))))))</f>
        <v>1341</v>
      </c>
      <c r="P39" s="32">
        <f>0.3*1000*O39</f>
        <v>402300</v>
      </c>
      <c r="Q39" s="32">
        <f>$P39*M39*(1/1000000)</f>
        <v>9.7044261533807782E-2</v>
      </c>
      <c r="R39" s="32">
        <f>$P39*N39*(1/1000000)</f>
        <v>9.7230526911031998E-2</v>
      </c>
      <c r="T39" s="32">
        <f>30*L39</f>
        <v>3.6078149466192113</v>
      </c>
    </row>
    <row r="40" spans="1:20" hidden="1" outlineLevel="2" x14ac:dyDescent="0.25">
      <c r="A40" s="3" t="s">
        <v>20</v>
      </c>
      <c r="B40" s="3" t="s">
        <v>21</v>
      </c>
      <c r="C40" s="4">
        <v>2013</v>
      </c>
      <c r="D40" s="4" t="s">
        <v>67</v>
      </c>
      <c r="E40" s="4">
        <v>1</v>
      </c>
      <c r="F40" s="6" t="s">
        <v>29</v>
      </c>
      <c r="G40" s="9">
        <v>7173</v>
      </c>
      <c r="H40" s="11"/>
      <c r="I40">
        <v>60</v>
      </c>
      <c r="J40">
        <v>90</v>
      </c>
      <c r="K40" s="35">
        <v>9.4046791753532588E-2</v>
      </c>
      <c r="L40" s="33">
        <f>K40*(O40/1000)</f>
        <v>0.13081908732916384</v>
      </c>
      <c r="M40" s="35">
        <v>0.26566203768048802</v>
      </c>
      <c r="N40" s="35">
        <v>0.42664113581962787</v>
      </c>
      <c r="O40" s="32">
        <f>IF(J40=10, 1417, IF(J40=20, 1417, IF(J40=30, 1417, IF(J40=60, 1341, IF(J40=90, 1391, IF(J40=120, 1400, 0))))))</f>
        <v>1391</v>
      </c>
      <c r="P40" s="32">
        <f>0.3*1000*O40</f>
        <v>417300</v>
      </c>
      <c r="Q40" s="32">
        <f>$P40*M40*(1/1000000)</f>
        <v>0.11086076832406765</v>
      </c>
      <c r="R40" s="32">
        <f>$P40*N40*(1/1000000)</f>
        <v>0.17803734597753068</v>
      </c>
      <c r="T40" s="32">
        <f>30*L40</f>
        <v>3.9245726198749149</v>
      </c>
    </row>
    <row r="41" spans="1:20" hidden="1" outlineLevel="2" x14ac:dyDescent="0.25">
      <c r="A41" s="3" t="s">
        <v>20</v>
      </c>
      <c r="B41" s="3" t="s">
        <v>21</v>
      </c>
      <c r="C41" s="4">
        <v>2013</v>
      </c>
      <c r="D41" s="4" t="s">
        <v>67</v>
      </c>
      <c r="E41" s="4">
        <v>1</v>
      </c>
      <c r="F41" s="6" t="s">
        <v>29</v>
      </c>
      <c r="G41" s="9">
        <v>7174</v>
      </c>
      <c r="H41" s="11"/>
      <c r="I41">
        <v>90</v>
      </c>
      <c r="J41">
        <v>120</v>
      </c>
      <c r="K41" s="35">
        <v>9.6172480620154835E-2</v>
      </c>
      <c r="L41" s="33">
        <f>K41*(O41/1000)</f>
        <v>0.13464147286821676</v>
      </c>
      <c r="M41" s="35">
        <v>0.32691540293927646</v>
      </c>
      <c r="N41" s="35">
        <v>0.5409727067183463</v>
      </c>
      <c r="O41" s="32">
        <f>IF(J41=10, 1417, IF(J41=20, 1417, IF(J41=30, 1417, IF(J41=60, 1341, IF(J41=90, 1391, IF(J41=120, 1400, 0))))))</f>
        <v>1400</v>
      </c>
      <c r="P41" s="32">
        <f>0.3*1000*O41</f>
        <v>420000</v>
      </c>
      <c r="Q41" s="32">
        <f>$P41*M41*(1/1000000)</f>
        <v>0.13730446923449613</v>
      </c>
      <c r="R41" s="32">
        <f>$P41*N41*(1/1000000)</f>
        <v>0.22720853682170541</v>
      </c>
      <c r="T41" s="32">
        <f>30*L41</f>
        <v>4.0392441860465027</v>
      </c>
    </row>
    <row r="42" spans="1:20" hidden="1" outlineLevel="2" x14ac:dyDescent="0.25">
      <c r="A42" s="3" t="s">
        <v>20</v>
      </c>
      <c r="B42" s="3" t="s">
        <v>21</v>
      </c>
      <c r="C42" s="4">
        <v>2013</v>
      </c>
      <c r="D42" s="4" t="s">
        <v>67</v>
      </c>
      <c r="E42" s="4">
        <v>1</v>
      </c>
      <c r="F42" s="6" t="s">
        <v>29</v>
      </c>
      <c r="G42" s="9">
        <v>7175</v>
      </c>
      <c r="H42" s="11"/>
      <c r="I42">
        <v>120</v>
      </c>
      <c r="J42">
        <v>150</v>
      </c>
      <c r="K42" s="35">
        <v>9.0247074122236634E-2</v>
      </c>
      <c r="L42" s="33">
        <f>K42*(O42/1000)</f>
        <v>0</v>
      </c>
      <c r="M42" s="35">
        <v>0.61201179887299506</v>
      </c>
      <c r="N42" s="35">
        <v>2.4878905071521453</v>
      </c>
      <c r="O42" s="32">
        <f>IF(J42=10, 1417, IF(J42=20, 1417, IF(J42=30, 1417, IF(J42=60, 1341, IF(J42=90, 1391, IF(J42=120, 1400, 0))))))</f>
        <v>0</v>
      </c>
      <c r="P42" s="32">
        <f>0.3*1000*O42</f>
        <v>0</v>
      </c>
      <c r="Q42" s="32">
        <f>$P42*M42*(1/1000000)</f>
        <v>0</v>
      </c>
      <c r="R42" s="32">
        <f>$P42*N42*(1/1000000)</f>
        <v>0</v>
      </c>
      <c r="T42" s="32">
        <f>30*L42</f>
        <v>0</v>
      </c>
    </row>
    <row r="43" spans="1:20" s="32" customFormat="1" outlineLevel="1" collapsed="1" x14ac:dyDescent="0.25">
      <c r="A43" s="33"/>
      <c r="B43" s="33"/>
      <c r="C43" s="34"/>
      <c r="D43" s="34"/>
      <c r="E43" s="34"/>
      <c r="F43" s="55" t="s">
        <v>111</v>
      </c>
      <c r="G43" s="9"/>
      <c r="H43" s="11"/>
      <c r="K43" s="35"/>
      <c r="L43" s="33"/>
      <c r="M43" s="35"/>
      <c r="N43" s="35"/>
      <c r="T43" s="32">
        <f>SUBTOTAL(9,T38:T42)</f>
        <v>15.693882018215451</v>
      </c>
    </row>
    <row r="44" spans="1:20" hidden="1" outlineLevel="2" x14ac:dyDescent="0.25">
      <c r="A44" s="3" t="s">
        <v>20</v>
      </c>
      <c r="B44" s="3" t="s">
        <v>21</v>
      </c>
      <c r="C44" s="4">
        <v>2013</v>
      </c>
      <c r="D44" s="4" t="s">
        <v>63</v>
      </c>
      <c r="E44" s="4">
        <v>1</v>
      </c>
      <c r="F44" s="6" t="s">
        <v>30</v>
      </c>
      <c r="G44" s="9">
        <v>7251</v>
      </c>
      <c r="H44" s="11"/>
      <c r="I44" s="14">
        <v>0</v>
      </c>
      <c r="J44" s="14">
        <v>30</v>
      </c>
      <c r="K44" s="35">
        <v>8.5756897837434634E-2</v>
      </c>
      <c r="L44" s="33">
        <f>K44*(O44/1000)</f>
        <v>0.12151752423564488</v>
      </c>
      <c r="M44" s="35">
        <v>0.23936095575441207</v>
      </c>
      <c r="N44" s="35">
        <v>3.9088324011931386</v>
      </c>
      <c r="O44" s="32">
        <f>IF(J44=10, 1417, IF(J44=20, 1417, IF(J44=30, 1417, IF(J44=60, 1341, IF(J44=90, 1391, IF(J44=120, 1400, 0))))))</f>
        <v>1417</v>
      </c>
      <c r="P44" s="32">
        <f>0.3*1000*O44</f>
        <v>425100</v>
      </c>
      <c r="Q44" s="32">
        <f>$P44*M44*(1/1000000)</f>
        <v>0.10175234229120057</v>
      </c>
      <c r="R44" s="32">
        <f>$P44*N44*(1/1000000)</f>
        <v>1.6616446537472032</v>
      </c>
      <c r="S44">
        <v>3.7475802390753143</v>
      </c>
      <c r="T44" s="32">
        <f>30*L44</f>
        <v>3.6455257270693462</v>
      </c>
    </row>
    <row r="45" spans="1:20" hidden="1" outlineLevel="2" x14ac:dyDescent="0.25">
      <c r="A45" s="3" t="s">
        <v>20</v>
      </c>
      <c r="B45" s="3" t="s">
        <v>21</v>
      </c>
      <c r="C45" s="4">
        <v>2013</v>
      </c>
      <c r="D45" s="4" t="s">
        <v>63</v>
      </c>
      <c r="E45" s="4">
        <v>1</v>
      </c>
      <c r="F45" s="34" t="s">
        <v>30</v>
      </c>
      <c r="G45" s="10">
        <v>7252</v>
      </c>
      <c r="H45" s="11"/>
      <c r="I45">
        <v>30</v>
      </c>
      <c r="J45">
        <v>60</v>
      </c>
      <c r="K45" s="32">
        <v>6.200497850192338E-2</v>
      </c>
      <c r="L45" s="33">
        <f>K45*(O45/1000)</f>
        <v>8.3148676171079253E-2</v>
      </c>
      <c r="M45" s="32">
        <v>0.19215687655578187</v>
      </c>
      <c r="N45" s="32">
        <v>0.36950656822810585</v>
      </c>
      <c r="O45" s="32">
        <f>IF(J45=10, 1417, IF(J45=20, 1417, IF(J45=30, 1417, IF(J45=60, 1341, IF(J45=90, 1391, IF(J45=120, 1400, 0))))))</f>
        <v>1341</v>
      </c>
      <c r="P45" s="32">
        <f>0.3*1000*O45</f>
        <v>402300</v>
      </c>
      <c r="Q45" s="32">
        <f>$P45*M45*(1/1000000)</f>
        <v>7.7304711438391044E-2</v>
      </c>
      <c r="R45" s="32">
        <f>$P45*N45*(1/1000000)</f>
        <v>0.14865249239816697</v>
      </c>
      <c r="T45" s="32">
        <f>30*L45</f>
        <v>2.4944602851323774</v>
      </c>
    </row>
    <row r="46" spans="1:20" hidden="1" outlineLevel="2" x14ac:dyDescent="0.25">
      <c r="A46" s="3" t="s">
        <v>20</v>
      </c>
      <c r="B46" s="3" t="s">
        <v>21</v>
      </c>
      <c r="C46" s="4">
        <v>2013</v>
      </c>
      <c r="D46" s="33" t="s">
        <v>63</v>
      </c>
      <c r="E46" s="4">
        <v>1</v>
      </c>
      <c r="F46" s="33" t="s">
        <v>30</v>
      </c>
      <c r="G46" s="35">
        <v>7253</v>
      </c>
      <c r="H46" s="11"/>
      <c r="I46">
        <v>60</v>
      </c>
      <c r="J46">
        <v>90</v>
      </c>
      <c r="K46" s="32">
        <v>5.8510638297872349E-2</v>
      </c>
      <c r="L46" s="33">
        <f>K46*(O46/1000)</f>
        <v>8.1388297872340434E-2</v>
      </c>
      <c r="M46" s="32">
        <v>0.15339745124113474</v>
      </c>
      <c r="N46" s="32">
        <v>0.75056378546099289</v>
      </c>
      <c r="O46" s="32">
        <f>IF(J46=10, 1417, IF(J46=20, 1417, IF(J46=30, 1417, IF(J46=60, 1341, IF(J46=90, 1391, IF(J46=120, 1400, 0))))))</f>
        <v>1391</v>
      </c>
      <c r="P46" s="32">
        <f>0.3*1000*O46</f>
        <v>417300</v>
      </c>
      <c r="Q46" s="32">
        <f>$P46*M46*(1/1000000)</f>
        <v>6.401275640292553E-2</v>
      </c>
      <c r="R46" s="32">
        <f>$P46*N46*(1/1000000)</f>
        <v>0.31321026767287236</v>
      </c>
      <c r="T46" s="32">
        <f>30*L46</f>
        <v>2.4416489361702132</v>
      </c>
    </row>
    <row r="47" spans="1:20" hidden="1" outlineLevel="2" x14ac:dyDescent="0.25">
      <c r="A47" s="3" t="s">
        <v>20</v>
      </c>
      <c r="B47" s="3" t="s">
        <v>21</v>
      </c>
      <c r="C47" s="4">
        <v>2013</v>
      </c>
      <c r="D47" s="33" t="s">
        <v>63</v>
      </c>
      <c r="E47" s="4">
        <v>1</v>
      </c>
      <c r="F47" s="33" t="s">
        <v>30</v>
      </c>
      <c r="G47" s="35">
        <v>7254</v>
      </c>
      <c r="H47" s="11"/>
      <c r="I47">
        <v>90</v>
      </c>
      <c r="J47">
        <v>120</v>
      </c>
      <c r="K47">
        <v>6.0735468564649946E-2</v>
      </c>
      <c r="L47" s="33">
        <f>K47*(O47/1000)</f>
        <v>8.502965599050992E-2</v>
      </c>
      <c r="M47">
        <v>0.65829255338078274</v>
      </c>
      <c r="N47">
        <v>2.6298098635824432</v>
      </c>
      <c r="O47" s="32">
        <f>IF(J47=10, 1417, IF(J47=20, 1417, IF(J47=30, 1417, IF(J47=60, 1341, IF(J47=90, 1391, IF(J47=120, 1400, 0))))))</f>
        <v>1400</v>
      </c>
      <c r="P47" s="32">
        <f>0.3*1000*O47</f>
        <v>420000</v>
      </c>
      <c r="Q47" s="32">
        <f>$P47*M47*(1/1000000)</f>
        <v>0.27648287241992869</v>
      </c>
      <c r="R47" s="32">
        <f>$P47*N47*(1/1000000)</f>
        <v>1.1045201427046261</v>
      </c>
      <c r="T47" s="32">
        <f>30*L47</f>
        <v>2.5508896797152976</v>
      </c>
    </row>
    <row r="48" spans="1:20" hidden="1" outlineLevel="2" x14ac:dyDescent="0.25">
      <c r="A48" s="3" t="s">
        <v>20</v>
      </c>
      <c r="B48" s="3" t="s">
        <v>21</v>
      </c>
      <c r="C48" s="4">
        <v>2013</v>
      </c>
      <c r="D48" s="33" t="s">
        <v>63</v>
      </c>
      <c r="E48" s="4">
        <v>1</v>
      </c>
      <c r="F48" s="33" t="s">
        <v>30</v>
      </c>
      <c r="G48" s="35">
        <v>7255</v>
      </c>
      <c r="H48" s="11"/>
      <c r="I48">
        <v>120</v>
      </c>
      <c r="J48">
        <v>150</v>
      </c>
      <c r="K48">
        <v>7.0332782629218715E-2</v>
      </c>
      <c r="L48" s="33">
        <f>K48*(O48/1000)</f>
        <v>0</v>
      </c>
      <c r="M48">
        <v>0.49343599146408629</v>
      </c>
      <c r="N48">
        <v>5.7982409664857224</v>
      </c>
      <c r="O48" s="32">
        <f>IF(J48=10, 1417, IF(J48=20, 1417, IF(J48=30, 1417, IF(J48=60, 1341, IF(J48=90, 1391, IF(J48=120, 1400, 0))))))</f>
        <v>0</v>
      </c>
      <c r="P48" s="32">
        <f>0.3*1000*O48</f>
        <v>0</v>
      </c>
      <c r="Q48" s="32">
        <f>$P48*M48*(1/1000000)</f>
        <v>0</v>
      </c>
      <c r="R48" s="32">
        <f>$P48*N48*(1/1000000)</f>
        <v>0</v>
      </c>
      <c r="T48" s="32">
        <f>30*L48</f>
        <v>0</v>
      </c>
    </row>
    <row r="49" spans="1:20" s="32" customFormat="1" outlineLevel="1" collapsed="1" x14ac:dyDescent="0.25">
      <c r="A49" s="33"/>
      <c r="B49" s="33"/>
      <c r="C49" s="34"/>
      <c r="D49" s="33"/>
      <c r="E49" s="34"/>
      <c r="F49" s="56" t="s">
        <v>112</v>
      </c>
      <c r="G49" s="35"/>
      <c r="H49" s="11"/>
      <c r="L49" s="33"/>
      <c r="T49" s="32">
        <f>SUBTOTAL(9,T44:T48)</f>
        <v>11.132524628087234</v>
      </c>
    </row>
    <row r="50" spans="1:20" hidden="1" outlineLevel="2" x14ac:dyDescent="0.25">
      <c r="A50" s="3" t="s">
        <v>20</v>
      </c>
      <c r="B50" s="3" t="s">
        <v>21</v>
      </c>
      <c r="C50" s="4">
        <v>2013</v>
      </c>
      <c r="D50" s="4" t="s">
        <v>68</v>
      </c>
      <c r="E50" s="4">
        <v>2</v>
      </c>
      <c r="F50" s="6" t="s">
        <v>31</v>
      </c>
      <c r="G50" s="9">
        <v>7176</v>
      </c>
      <c r="H50" s="11"/>
      <c r="I50" s="14">
        <v>0</v>
      </c>
      <c r="J50" s="14">
        <v>30</v>
      </c>
      <c r="K50" s="35">
        <v>9.1303300409539837E-2</v>
      </c>
      <c r="L50" s="33">
        <f>K50*(O50/1000)</f>
        <v>0.12937677668031794</v>
      </c>
      <c r="M50" s="35">
        <v>3.4862217297036855</v>
      </c>
      <c r="N50" s="35">
        <v>5.1238089857865567</v>
      </c>
      <c r="O50" s="32">
        <f>IF(J50=10, 1417, IF(J50=20, 1417, IF(J50=30, 1417, IF(J50=60, 1341, IF(J50=90, 1391, IF(J50=120, 1400, 0))))))</f>
        <v>1417</v>
      </c>
      <c r="P50" s="32">
        <f>0.3*1000*O50</f>
        <v>425100</v>
      </c>
      <c r="Q50" s="32">
        <f>$P50*M50*(1/1000000)</f>
        <v>1.4819928572970367</v>
      </c>
      <c r="R50" s="32">
        <f>$P50*N50*(1/1000000)</f>
        <v>2.1781311998578654</v>
      </c>
      <c r="S50">
        <v>4.9774469797369916</v>
      </c>
      <c r="T50" s="32">
        <f>30*L50</f>
        <v>3.8813033004095381</v>
      </c>
    </row>
    <row r="51" spans="1:20" hidden="1" outlineLevel="2" x14ac:dyDescent="0.25">
      <c r="A51" s="3" t="s">
        <v>20</v>
      </c>
      <c r="B51" s="3" t="s">
        <v>21</v>
      </c>
      <c r="C51" s="4">
        <v>2013</v>
      </c>
      <c r="D51" s="4" t="s">
        <v>68</v>
      </c>
      <c r="E51" s="4">
        <v>2</v>
      </c>
      <c r="F51" s="6" t="s">
        <v>31</v>
      </c>
      <c r="G51" s="9">
        <v>7177</v>
      </c>
      <c r="H51" s="11"/>
      <c r="I51">
        <v>30</v>
      </c>
      <c r="J51">
        <v>60</v>
      </c>
      <c r="K51" s="35">
        <v>9.0324240864642441E-2</v>
      </c>
      <c r="L51" s="33">
        <f>K51*(O51/1000)</f>
        <v>0.12112480699948551</v>
      </c>
      <c r="M51" s="35">
        <v>0.27614717790358562</v>
      </c>
      <c r="N51" s="35">
        <v>0.78141311331274677</v>
      </c>
      <c r="O51" s="32">
        <f>IF(J51=10, 1417, IF(J51=20, 1417, IF(J51=30, 1417, IF(J51=60, 1341, IF(J51=90, 1391, IF(J51=120, 1400, 0))))))</f>
        <v>1341</v>
      </c>
      <c r="P51" s="32">
        <f>0.3*1000*O51</f>
        <v>402300</v>
      </c>
      <c r="Q51" s="32">
        <f>$P51*M51*(1/1000000)</f>
        <v>0.11109400967061249</v>
      </c>
      <c r="R51" s="32">
        <f>$P51*N51*(1/1000000)</f>
        <v>0.31436249548571799</v>
      </c>
      <c r="T51" s="32">
        <f>30*L51</f>
        <v>3.6337442099845654</v>
      </c>
    </row>
    <row r="52" spans="1:20" hidden="1" outlineLevel="2" x14ac:dyDescent="0.25">
      <c r="A52" s="3" t="s">
        <v>20</v>
      </c>
      <c r="B52" s="3" t="s">
        <v>21</v>
      </c>
      <c r="C52" s="4">
        <v>2013</v>
      </c>
      <c r="D52" s="4" t="s">
        <v>68</v>
      </c>
      <c r="E52" s="4">
        <v>2</v>
      </c>
      <c r="F52" s="6" t="s">
        <v>31</v>
      </c>
      <c r="G52" s="9">
        <v>7178</v>
      </c>
      <c r="H52" s="11"/>
      <c r="I52">
        <v>60</v>
      </c>
      <c r="J52">
        <v>90</v>
      </c>
      <c r="K52" s="35">
        <v>8.4154662623199525E-2</v>
      </c>
      <c r="L52" s="33">
        <f>K52*(O52/1000)</f>
        <v>0.11705913570887054</v>
      </c>
      <c r="M52" s="35">
        <v>0.27424735911043724</v>
      </c>
      <c r="N52" s="35">
        <v>0.77603719989891329</v>
      </c>
      <c r="O52" s="32">
        <f>IF(J52=10, 1417, IF(J52=20, 1417, IF(J52=30, 1417, IF(J52=60, 1341, IF(J52=90, 1391, IF(J52=120, 1400, 0))))))</f>
        <v>1391</v>
      </c>
      <c r="P52" s="32">
        <f>0.3*1000*O52</f>
        <v>417300</v>
      </c>
      <c r="Q52" s="32">
        <f>$P52*M52*(1/1000000)</f>
        <v>0.11444342295678546</v>
      </c>
      <c r="R52" s="32">
        <f>$P52*N52*(1/1000000)</f>
        <v>0.3238403235178165</v>
      </c>
      <c r="T52" s="32">
        <f>30*L52</f>
        <v>3.5117740712661161</v>
      </c>
    </row>
    <row r="53" spans="1:20" hidden="1" outlineLevel="2" x14ac:dyDescent="0.25">
      <c r="A53" s="3" t="s">
        <v>20</v>
      </c>
      <c r="B53" s="3" t="s">
        <v>21</v>
      </c>
      <c r="C53" s="4">
        <v>2013</v>
      </c>
      <c r="D53" s="4" t="s">
        <v>68</v>
      </c>
      <c r="E53" s="4">
        <v>2</v>
      </c>
      <c r="F53" s="6" t="s">
        <v>31</v>
      </c>
      <c r="G53" s="9">
        <v>7179</v>
      </c>
      <c r="H53" s="11"/>
      <c r="I53">
        <v>90</v>
      </c>
      <c r="J53">
        <v>120</v>
      </c>
      <c r="K53" s="35">
        <v>8.5861182519280099E-2</v>
      </c>
      <c r="L53" s="33">
        <f>K53*(O53/1000)</f>
        <v>0.12020565552699213</v>
      </c>
      <c r="M53" s="35">
        <v>0.44996359897172228</v>
      </c>
      <c r="N53" s="35">
        <v>0.6299951413881747</v>
      </c>
      <c r="O53" s="32">
        <f>IF(J53=10, 1417, IF(J53=20, 1417, IF(J53=30, 1417, IF(J53=60, 1341, IF(J53=90, 1391, IF(J53=120, 1400, 0))))))</f>
        <v>1400</v>
      </c>
      <c r="P53" s="32">
        <f>0.3*1000*O53</f>
        <v>420000</v>
      </c>
      <c r="Q53" s="32">
        <f>$P53*M53*(1/1000000)</f>
        <v>0.18898471156812335</v>
      </c>
      <c r="R53" s="32">
        <f>$P53*N53*(1/1000000)</f>
        <v>0.26459795938303338</v>
      </c>
      <c r="T53" s="32">
        <f>30*L53</f>
        <v>3.6061696658097637</v>
      </c>
    </row>
    <row r="54" spans="1:20" hidden="1" outlineLevel="2" x14ac:dyDescent="0.25">
      <c r="A54" s="3" t="s">
        <v>20</v>
      </c>
      <c r="B54" s="3" t="s">
        <v>21</v>
      </c>
      <c r="C54" s="4">
        <v>2013</v>
      </c>
      <c r="D54" s="4" t="s">
        <v>68</v>
      </c>
      <c r="E54" s="4">
        <v>2</v>
      </c>
      <c r="F54" s="6" t="s">
        <v>31</v>
      </c>
      <c r="G54" s="9">
        <v>7180</v>
      </c>
      <c r="H54" s="11"/>
      <c r="I54">
        <v>120</v>
      </c>
      <c r="J54">
        <v>150</v>
      </c>
      <c r="K54" s="35">
        <v>9.0634441087613413E-2</v>
      </c>
      <c r="L54" s="33">
        <f>K54*(O54/1000)</f>
        <v>0</v>
      </c>
      <c r="M54" s="35">
        <v>0.53116465256797596</v>
      </c>
      <c r="N54" s="35">
        <v>1.9265147280966772</v>
      </c>
      <c r="O54" s="32">
        <f>IF(J54=10, 1417, IF(J54=20, 1417, IF(J54=30, 1417, IF(J54=60, 1341, IF(J54=90, 1391, IF(J54=120, 1400, 0))))))</f>
        <v>0</v>
      </c>
      <c r="P54" s="32">
        <f>0.3*1000*O54</f>
        <v>0</v>
      </c>
      <c r="Q54" s="32">
        <f>$P54*M54*(1/1000000)</f>
        <v>0</v>
      </c>
      <c r="R54" s="32">
        <f>$P54*N54*(1/1000000)</f>
        <v>0</v>
      </c>
      <c r="T54" s="32">
        <f>30*L54</f>
        <v>0</v>
      </c>
    </row>
    <row r="55" spans="1:20" s="32" customFormat="1" outlineLevel="1" collapsed="1" x14ac:dyDescent="0.25">
      <c r="A55" s="33"/>
      <c r="B55" s="33"/>
      <c r="C55" s="34"/>
      <c r="D55" s="34"/>
      <c r="E55" s="34"/>
      <c r="F55" s="55" t="s">
        <v>113</v>
      </c>
      <c r="G55" s="9"/>
      <c r="H55" s="11"/>
      <c r="K55" s="35"/>
      <c r="L55" s="33"/>
      <c r="M55" s="35"/>
      <c r="N55" s="35"/>
      <c r="T55" s="32">
        <f>SUBTOTAL(9,T50:T54)</f>
        <v>14.632991247469983</v>
      </c>
    </row>
    <row r="56" spans="1:20" hidden="1" outlineLevel="2" x14ac:dyDescent="0.25">
      <c r="A56" s="3" t="s">
        <v>20</v>
      </c>
      <c r="B56" s="3" t="s">
        <v>21</v>
      </c>
      <c r="C56" s="4">
        <v>2013</v>
      </c>
      <c r="D56" s="33" t="s">
        <v>62</v>
      </c>
      <c r="E56" s="33">
        <v>2</v>
      </c>
      <c r="F56" s="33" t="s">
        <v>32</v>
      </c>
      <c r="G56" s="35">
        <v>7256</v>
      </c>
      <c r="H56" s="11"/>
      <c r="I56" s="14">
        <v>0</v>
      </c>
      <c r="J56" s="14">
        <v>30</v>
      </c>
      <c r="K56" s="35">
        <v>8.5556780595369239E-2</v>
      </c>
      <c r="L56" s="33">
        <f>K56*(O56/1000)</f>
        <v>0.12123395810363821</v>
      </c>
      <c r="M56" s="35">
        <v>0.20140062844542447</v>
      </c>
      <c r="N56" s="35">
        <v>3.06479217199559</v>
      </c>
      <c r="O56" s="32">
        <f>IF(J56=10, 1417, IF(J56=20, 1417, IF(J56=30, 1417, IF(J56=60, 1341, IF(J56=90, 1391, IF(J56=120, 1400, 0))))))</f>
        <v>1417</v>
      </c>
      <c r="P56" s="32">
        <f>0.3*1000*O56</f>
        <v>425100</v>
      </c>
      <c r="Q56" s="32">
        <f>$P56*M56*(1/1000000)</f>
        <v>8.5615407152149936E-2</v>
      </c>
      <c r="R56" s="32">
        <f>$P56*N56*(1/1000000)</f>
        <v>1.3028431523153252</v>
      </c>
      <c r="S56">
        <v>2.6545815977044103</v>
      </c>
      <c r="T56" s="32">
        <f>30*L56</f>
        <v>3.6370187431091465</v>
      </c>
    </row>
    <row r="57" spans="1:20" hidden="1" outlineLevel="2" x14ac:dyDescent="0.25">
      <c r="A57" s="3" t="s">
        <v>20</v>
      </c>
      <c r="B57" s="3" t="s">
        <v>21</v>
      </c>
      <c r="C57" s="4">
        <v>2013</v>
      </c>
      <c r="D57" s="33" t="s">
        <v>62</v>
      </c>
      <c r="E57" s="33">
        <v>2</v>
      </c>
      <c r="F57" s="33" t="s">
        <v>32</v>
      </c>
      <c r="G57" s="35">
        <v>7257</v>
      </c>
      <c r="H57" s="11"/>
      <c r="I57">
        <v>30</v>
      </c>
      <c r="J57">
        <v>60</v>
      </c>
      <c r="K57">
        <v>6.7906976744186082E-2</v>
      </c>
      <c r="L57" s="33">
        <f>K57*(O57/1000)</f>
        <v>9.1063255813953539E-2</v>
      </c>
      <c r="M57">
        <v>0.34378322480620155</v>
      </c>
      <c r="N57">
        <v>1.1564849612403101</v>
      </c>
      <c r="O57" s="32">
        <f>IF(J57=10, 1417, IF(J57=20, 1417, IF(J57=30, 1417, IF(J57=60, 1341, IF(J57=90, 1391, IF(J57=120, 1400, 0))))))</f>
        <v>1341</v>
      </c>
      <c r="P57" s="32">
        <f>0.3*1000*O57</f>
        <v>402300</v>
      </c>
      <c r="Q57" s="32">
        <f>$P57*M57*(1/1000000)</f>
        <v>0.13830399133953486</v>
      </c>
      <c r="R57" s="32">
        <f>$P57*N57*(1/1000000)</f>
        <v>0.46525389990697669</v>
      </c>
      <c r="T57" s="32">
        <f>30*L57</f>
        <v>2.7318976744186063</v>
      </c>
    </row>
    <row r="58" spans="1:20" hidden="1" outlineLevel="2" x14ac:dyDescent="0.25">
      <c r="A58" s="3" t="s">
        <v>20</v>
      </c>
      <c r="B58" s="3" t="s">
        <v>21</v>
      </c>
      <c r="C58" s="4">
        <v>2013</v>
      </c>
      <c r="D58" s="33" t="s">
        <v>62</v>
      </c>
      <c r="E58" s="33">
        <v>2</v>
      </c>
      <c r="F58" s="33" t="s">
        <v>32</v>
      </c>
      <c r="G58" s="35">
        <v>7258</v>
      </c>
      <c r="H58" s="11"/>
      <c r="I58">
        <v>60</v>
      </c>
      <c r="J58">
        <v>90</v>
      </c>
      <c r="K58">
        <v>6.5217391304347741E-2</v>
      </c>
      <c r="L58" s="33">
        <f>K58*(O58/1000)</f>
        <v>9.0717391304347708E-2</v>
      </c>
      <c r="M58">
        <v>0.14997065217391298</v>
      </c>
      <c r="N58">
        <v>0.78813405797101421</v>
      </c>
      <c r="O58" s="32">
        <f>IF(J58=10, 1417, IF(J58=20, 1417, IF(J58=30, 1417, IF(J58=60, 1341, IF(J58=90, 1391, IF(J58=120, 1400, 0))))))</f>
        <v>1391</v>
      </c>
      <c r="P58" s="32">
        <f>0.3*1000*O58</f>
        <v>417300</v>
      </c>
      <c r="Q58" s="32">
        <f>$P58*M58*(1/1000000)</f>
        <v>6.2582753152173889E-2</v>
      </c>
      <c r="R58" s="32">
        <f>$P58*N58*(1/1000000)</f>
        <v>0.32888834239130421</v>
      </c>
      <c r="T58" s="32">
        <f>30*L58</f>
        <v>2.7215217391304312</v>
      </c>
    </row>
    <row r="59" spans="1:20" hidden="1" outlineLevel="2" x14ac:dyDescent="0.25">
      <c r="A59" s="3" t="s">
        <v>20</v>
      </c>
      <c r="B59" s="3" t="s">
        <v>21</v>
      </c>
      <c r="C59" s="4">
        <v>2013</v>
      </c>
      <c r="D59" s="33" t="s">
        <v>62</v>
      </c>
      <c r="E59" s="33">
        <v>2</v>
      </c>
      <c r="F59" s="33" t="s">
        <v>32</v>
      </c>
      <c r="G59" s="35">
        <v>7259</v>
      </c>
      <c r="H59" s="11"/>
      <c r="I59">
        <v>90</v>
      </c>
      <c r="J59">
        <v>120</v>
      </c>
      <c r="K59" s="32">
        <v>5.5121727147450762E-2</v>
      </c>
      <c r="L59" s="33">
        <f>K59*(O59/1000)</f>
        <v>7.7170418006431069E-2</v>
      </c>
      <c r="M59" s="32">
        <v>0.15580117899249732</v>
      </c>
      <c r="N59" s="32">
        <v>0.48966084826213441</v>
      </c>
      <c r="O59" s="32">
        <f>IF(J59=10, 1417, IF(J59=20, 1417, IF(J59=30, 1417, IF(J59=60, 1341, IF(J59=90, 1391, IF(J59=120, 1400, 0))))))</f>
        <v>1400</v>
      </c>
      <c r="P59" s="32">
        <f>0.3*1000*O59</f>
        <v>420000</v>
      </c>
      <c r="Q59" s="32">
        <f>$P59*M59*(1/1000000)</f>
        <v>6.5436495176848866E-2</v>
      </c>
      <c r="R59" s="32">
        <f>$P59*N59*(1/1000000)</f>
        <v>0.20565755627009644</v>
      </c>
      <c r="T59" s="32">
        <f>30*L59</f>
        <v>2.3151125401929322</v>
      </c>
    </row>
    <row r="60" spans="1:20" hidden="1" outlineLevel="2" x14ac:dyDescent="0.25">
      <c r="A60" s="3" t="s">
        <v>20</v>
      </c>
      <c r="B60" s="3" t="s">
        <v>21</v>
      </c>
      <c r="C60" s="4">
        <v>2013</v>
      </c>
      <c r="D60" s="33" t="s">
        <v>62</v>
      </c>
      <c r="E60" s="33">
        <v>2</v>
      </c>
      <c r="F60" s="33" t="s">
        <v>32</v>
      </c>
      <c r="G60" s="35">
        <v>7260</v>
      </c>
      <c r="H60" s="11"/>
      <c r="I60">
        <v>120</v>
      </c>
      <c r="J60">
        <v>150</v>
      </c>
      <c r="K60" s="32">
        <v>5.1258581235698153E-2</v>
      </c>
      <c r="L60" s="33">
        <f>K60*(O60/1000)</f>
        <v>0</v>
      </c>
      <c r="M60" s="32">
        <v>0.22644978642257821</v>
      </c>
      <c r="N60" s="32">
        <v>1.1787797101449278</v>
      </c>
      <c r="O60" s="32">
        <f>IF(J60=10, 1417, IF(J60=20, 1417, IF(J60=30, 1417, IF(J60=60, 1341, IF(J60=90, 1391, IF(J60=120, 1400, 0))))))</f>
        <v>0</v>
      </c>
      <c r="P60" s="32">
        <f>0.3*1000*O60</f>
        <v>0</v>
      </c>
      <c r="Q60" s="32">
        <f>$P60*M60*(1/1000000)</f>
        <v>0</v>
      </c>
      <c r="R60" s="32">
        <f>$P60*N60*(1/1000000)</f>
        <v>0</v>
      </c>
      <c r="T60" s="32">
        <f>30*L60</f>
        <v>0</v>
      </c>
    </row>
    <row r="61" spans="1:20" s="32" customFormat="1" outlineLevel="1" collapsed="1" x14ac:dyDescent="0.25">
      <c r="A61" s="33"/>
      <c r="B61" s="33"/>
      <c r="C61" s="34"/>
      <c r="D61" s="33"/>
      <c r="E61" s="33"/>
      <c r="F61" s="56" t="s">
        <v>114</v>
      </c>
      <c r="G61" s="35"/>
      <c r="H61" s="11"/>
      <c r="L61" s="33"/>
      <c r="T61" s="32">
        <f>SUBTOTAL(9,T56:T60)</f>
        <v>11.405550696851115</v>
      </c>
    </row>
    <row r="62" spans="1:20" hidden="1" outlineLevel="2" x14ac:dyDescent="0.25">
      <c r="A62" s="3" t="s">
        <v>20</v>
      </c>
      <c r="B62" s="3" t="s">
        <v>21</v>
      </c>
      <c r="C62" s="4">
        <v>2013</v>
      </c>
      <c r="D62" s="4" t="s">
        <v>67</v>
      </c>
      <c r="E62" s="4">
        <v>2</v>
      </c>
      <c r="F62" s="6" t="s">
        <v>33</v>
      </c>
      <c r="G62" s="9">
        <v>7181</v>
      </c>
      <c r="H62" s="11"/>
      <c r="I62" s="14">
        <v>0</v>
      </c>
      <c r="J62" s="14">
        <v>30</v>
      </c>
      <c r="K62" s="35">
        <v>0.10164497913086178</v>
      </c>
      <c r="L62" s="33">
        <f>K62*(O62/1000)</f>
        <v>0.14403093542843115</v>
      </c>
      <c r="M62" s="35">
        <v>0.88171260229969717</v>
      </c>
      <c r="N62" s="35">
        <v>4.0112821036909727</v>
      </c>
      <c r="O62" s="32">
        <f>IF(J62=10, 1417, IF(J62=20, 1417, IF(J62=30, 1417, IF(J62=60, 1341, IF(J62=90, 1391, IF(J62=120, 1400, 0))))))</f>
        <v>1417</v>
      </c>
      <c r="P62" s="32">
        <f>0.3*1000*O62</f>
        <v>425100</v>
      </c>
      <c r="Q62" s="32">
        <f>$P62*M62*(1/1000000)</f>
        <v>0.37481602723760127</v>
      </c>
      <c r="R62" s="32">
        <f>$P62*N62*(1/1000000)</f>
        <v>1.7051960222790323</v>
      </c>
      <c r="S62">
        <v>3.4243827946375145</v>
      </c>
      <c r="T62" s="32">
        <f>30*L62</f>
        <v>4.3209280628529347</v>
      </c>
    </row>
    <row r="63" spans="1:20" hidden="1" outlineLevel="2" x14ac:dyDescent="0.25">
      <c r="A63" s="3" t="s">
        <v>20</v>
      </c>
      <c r="B63" s="3" t="s">
        <v>21</v>
      </c>
      <c r="C63" s="4">
        <v>2013</v>
      </c>
      <c r="D63" s="4" t="s">
        <v>67</v>
      </c>
      <c r="E63" s="4">
        <v>2</v>
      </c>
      <c r="F63" s="6" t="s">
        <v>33</v>
      </c>
      <c r="G63" s="9">
        <v>7182</v>
      </c>
      <c r="H63" s="11"/>
      <c r="I63">
        <v>30</v>
      </c>
      <c r="J63">
        <v>60</v>
      </c>
      <c r="K63" s="35">
        <v>9.4951608684279237E-2</v>
      </c>
      <c r="L63" s="33">
        <f>K63*(O63/1000)</f>
        <v>0.12733010724561847</v>
      </c>
      <c r="M63" s="35">
        <v>0.39551695439881401</v>
      </c>
      <c r="N63" s="35">
        <v>1.2339383817246488</v>
      </c>
      <c r="O63" s="32">
        <f>IF(J63=10, 1417, IF(J63=20, 1417, IF(J63=30, 1417, IF(J63=60, 1341, IF(J63=90, 1391, IF(J63=120, 1400, 0))))))</f>
        <v>1341</v>
      </c>
      <c r="P63" s="32">
        <f>0.3*1000*O63</f>
        <v>402300</v>
      </c>
      <c r="Q63" s="32">
        <f>$P63*M63*(1/1000000)</f>
        <v>0.15911647075464289</v>
      </c>
      <c r="R63" s="32">
        <f>$P63*N63*(1/1000000)</f>
        <v>0.49641341096782621</v>
      </c>
      <c r="T63" s="32">
        <f>30*L63</f>
        <v>3.8199032173685539</v>
      </c>
    </row>
    <row r="64" spans="1:20" hidden="1" outlineLevel="2" x14ac:dyDescent="0.25">
      <c r="A64" s="3" t="s">
        <v>20</v>
      </c>
      <c r="B64" s="3" t="s">
        <v>21</v>
      </c>
      <c r="C64" s="4">
        <v>2013</v>
      </c>
      <c r="D64" s="34" t="s">
        <v>67</v>
      </c>
      <c r="E64" s="34">
        <v>2</v>
      </c>
      <c r="F64" s="6" t="s">
        <v>33</v>
      </c>
      <c r="G64" s="9">
        <v>7183</v>
      </c>
      <c r="H64" s="11"/>
      <c r="I64">
        <v>60</v>
      </c>
      <c r="J64">
        <v>90</v>
      </c>
      <c r="K64" s="35">
        <v>9.7118728266269175E-2</v>
      </c>
      <c r="L64" s="33">
        <f>K64*(O64/1000)</f>
        <v>0.13509215101838043</v>
      </c>
      <c r="M64" s="35">
        <v>0.37312560750952145</v>
      </c>
      <c r="N64" s="35">
        <v>0.29061081097863878</v>
      </c>
      <c r="O64" s="32">
        <f>IF(J64=10, 1417, IF(J64=20, 1417, IF(J64=30, 1417, IF(J64=60, 1341, IF(J64=90, 1391, IF(J64=120, 1400, 0))))))</f>
        <v>1391</v>
      </c>
      <c r="P64" s="32">
        <f>0.3*1000*O64</f>
        <v>417300</v>
      </c>
      <c r="Q64" s="32">
        <f>$P64*M64*(1/1000000)</f>
        <v>0.15570531601372328</v>
      </c>
      <c r="R64" s="32">
        <f>$P64*N64*(1/1000000)</f>
        <v>0.12127189142138596</v>
      </c>
      <c r="T64" s="32">
        <f>30*L64</f>
        <v>4.0527645305514133</v>
      </c>
    </row>
    <row r="65" spans="1:20" hidden="1" outlineLevel="2" x14ac:dyDescent="0.25">
      <c r="A65" s="3" t="s">
        <v>20</v>
      </c>
      <c r="B65" s="3" t="s">
        <v>21</v>
      </c>
      <c r="C65" s="4">
        <v>2013</v>
      </c>
      <c r="D65" s="34" t="s">
        <v>67</v>
      </c>
      <c r="E65" s="34">
        <v>2</v>
      </c>
      <c r="F65" s="6" t="s">
        <v>33</v>
      </c>
      <c r="G65" s="9">
        <v>7184</v>
      </c>
      <c r="H65" s="11"/>
      <c r="I65">
        <v>90</v>
      </c>
      <c r="J65">
        <v>120</v>
      </c>
      <c r="K65" s="35">
        <v>0.1009174311926604</v>
      </c>
      <c r="L65" s="33">
        <f>K65*(O65/1000)</f>
        <v>0.14128440366972456</v>
      </c>
      <c r="M65" s="35">
        <v>0.80130894495412819</v>
      </c>
      <c r="N65" s="35">
        <v>0.17931880733944952</v>
      </c>
      <c r="O65" s="32">
        <f>IF(J65=10, 1417, IF(J65=20, 1417, IF(J65=30, 1417, IF(J65=60, 1341, IF(J65=90, 1391, IF(J65=120, 1400, 0))))))</f>
        <v>1400</v>
      </c>
      <c r="P65" s="32">
        <f>0.3*1000*O65</f>
        <v>420000</v>
      </c>
      <c r="Q65" s="32">
        <f>$P65*M65*(1/1000000)</f>
        <v>0.3365497568807338</v>
      </c>
      <c r="R65" s="32">
        <f>$P65*N65*(1/1000000)</f>
        <v>7.5313899082568789E-2</v>
      </c>
      <c r="T65" s="32">
        <f>30*L65</f>
        <v>4.2385321100917368</v>
      </c>
    </row>
    <row r="66" spans="1:20" hidden="1" outlineLevel="2" x14ac:dyDescent="0.25">
      <c r="A66" s="3" t="s">
        <v>20</v>
      </c>
      <c r="B66" s="3" t="s">
        <v>21</v>
      </c>
      <c r="C66" s="4">
        <v>2013</v>
      </c>
      <c r="D66" s="34" t="s">
        <v>67</v>
      </c>
      <c r="E66" s="34">
        <v>2</v>
      </c>
      <c r="F66" s="6" t="s">
        <v>33</v>
      </c>
      <c r="G66" s="9">
        <v>7185</v>
      </c>
      <c r="H66" s="11"/>
      <c r="I66">
        <v>120</v>
      </c>
      <c r="J66">
        <v>150</v>
      </c>
      <c r="K66" s="35">
        <v>9.6179183135705032E-2</v>
      </c>
      <c r="L66" s="33">
        <f>K66*(O66/1000)</f>
        <v>0</v>
      </c>
      <c r="M66" s="35">
        <v>0.55928132411067188</v>
      </c>
      <c r="N66" s="35">
        <v>1.0117663812033377</v>
      </c>
      <c r="O66" s="32">
        <f>IF(J66=10, 1417, IF(J66=20, 1417, IF(J66=30, 1417, IF(J66=60, 1341, IF(J66=90, 1391, IF(J66=120, 1400, 0))))))</f>
        <v>0</v>
      </c>
      <c r="P66" s="32">
        <f>0.3*1000*O66</f>
        <v>0</v>
      </c>
      <c r="Q66" s="32">
        <f>$P66*M66*(1/1000000)</f>
        <v>0</v>
      </c>
      <c r="R66" s="32">
        <f>$P66*N66*(1/1000000)</f>
        <v>0</v>
      </c>
      <c r="T66" s="32">
        <f>30*L66</f>
        <v>0</v>
      </c>
    </row>
    <row r="67" spans="1:20" s="32" customFormat="1" outlineLevel="1" collapsed="1" x14ac:dyDescent="0.25">
      <c r="A67" s="33"/>
      <c r="B67" s="33"/>
      <c r="C67" s="34"/>
      <c r="D67" s="34"/>
      <c r="E67" s="34"/>
      <c r="F67" s="55" t="s">
        <v>115</v>
      </c>
      <c r="G67" s="9"/>
      <c r="H67" s="11"/>
      <c r="K67" s="35"/>
      <c r="L67" s="33"/>
      <c r="M67" s="35"/>
      <c r="N67" s="35"/>
      <c r="T67" s="32">
        <f>SUBTOTAL(9,T62:T66)</f>
        <v>16.432127920864637</v>
      </c>
    </row>
    <row r="68" spans="1:20" hidden="1" outlineLevel="2" x14ac:dyDescent="0.25">
      <c r="A68" s="3" t="s">
        <v>20</v>
      </c>
      <c r="B68" s="3" t="s">
        <v>21</v>
      </c>
      <c r="C68" s="4">
        <v>2013</v>
      </c>
      <c r="D68" s="33" t="s">
        <v>60</v>
      </c>
      <c r="E68" s="33">
        <v>2</v>
      </c>
      <c r="F68" s="33" t="s">
        <v>34</v>
      </c>
      <c r="G68" s="35">
        <v>7261</v>
      </c>
      <c r="H68" s="11"/>
      <c r="I68" s="14">
        <v>0</v>
      </c>
      <c r="J68" s="14">
        <v>30</v>
      </c>
      <c r="K68" s="35">
        <v>7.6114812916453084E-2</v>
      </c>
      <c r="L68" s="33">
        <f>K68*(O68/1000)</f>
        <v>0.10785468990261403</v>
      </c>
      <c r="M68" s="35">
        <v>9.2634907526055021E-2</v>
      </c>
      <c r="N68" s="35">
        <v>4.7042710078165051</v>
      </c>
      <c r="O68" s="32">
        <f>IF(J68=10, 1417, IF(J68=20, 1417, IF(J68=30, 1417, IF(J68=60, 1341, IF(J68=90, 1391, IF(J68=120, 1400, 0))))))</f>
        <v>1417</v>
      </c>
      <c r="P68" s="32">
        <f>0.3*1000*O68</f>
        <v>425100</v>
      </c>
      <c r="Q68" s="32">
        <f>$P68*M68*(1/1000000)</f>
        <v>3.9379099189325993E-2</v>
      </c>
      <c r="R68" s="32">
        <f>$P68*N68*(1/1000000)</f>
        <v>1.999785605422796</v>
      </c>
      <c r="S68">
        <v>3.7012294051831756</v>
      </c>
      <c r="T68" s="32">
        <f>30*L68</f>
        <v>3.2356406970784208</v>
      </c>
    </row>
    <row r="69" spans="1:20" hidden="1" outlineLevel="2" x14ac:dyDescent="0.25">
      <c r="A69" s="3" t="s">
        <v>20</v>
      </c>
      <c r="B69" s="3" t="s">
        <v>21</v>
      </c>
      <c r="C69" s="4">
        <v>2013</v>
      </c>
      <c r="D69" s="33" t="s">
        <v>60</v>
      </c>
      <c r="E69" s="33">
        <v>2</v>
      </c>
      <c r="F69" s="33" t="s">
        <v>34</v>
      </c>
      <c r="G69" s="35">
        <v>7262</v>
      </c>
      <c r="H69" s="11"/>
      <c r="I69">
        <v>30</v>
      </c>
      <c r="J69">
        <v>60</v>
      </c>
      <c r="K69">
        <v>6.1816452686637997E-2</v>
      </c>
      <c r="L69" s="33">
        <f>K69*(O69/1000)</f>
        <v>8.2895863052781557E-2</v>
      </c>
      <c r="M69">
        <v>0.6958539051355207</v>
      </c>
      <c r="N69">
        <v>0.49191799611665871</v>
      </c>
      <c r="O69" s="32">
        <f>IF(J69=10, 1417, IF(J69=20, 1417, IF(J69=30, 1417, IF(J69=60, 1341, IF(J69=90, 1391, IF(J69=120, 1400, 0))))))</f>
        <v>1341</v>
      </c>
      <c r="P69" s="32">
        <f>0.3*1000*O69</f>
        <v>402300</v>
      </c>
      <c r="Q69" s="32">
        <f>$P69*M69*(1/1000000)</f>
        <v>0.27994202603601998</v>
      </c>
      <c r="R69" s="32">
        <f>$P69*N69*(1/1000000)</f>
        <v>0.1978986098377318</v>
      </c>
      <c r="T69" s="32">
        <f>30*L69</f>
        <v>2.4868758915834466</v>
      </c>
    </row>
    <row r="70" spans="1:20" hidden="1" outlineLevel="2" x14ac:dyDescent="0.25">
      <c r="A70" s="3" t="s">
        <v>20</v>
      </c>
      <c r="B70" s="3" t="s">
        <v>21</v>
      </c>
      <c r="C70" s="4">
        <v>2013</v>
      </c>
      <c r="D70" s="33" t="s">
        <v>60</v>
      </c>
      <c r="E70" s="33">
        <v>2</v>
      </c>
      <c r="F70" s="33" t="s">
        <v>34</v>
      </c>
      <c r="G70" s="35">
        <v>7263</v>
      </c>
      <c r="H70" s="11"/>
      <c r="I70">
        <v>60</v>
      </c>
      <c r="J70">
        <v>90</v>
      </c>
      <c r="K70">
        <v>5.7647605764760662E-2</v>
      </c>
      <c r="L70" s="33">
        <f>K70*(O70/1000)</f>
        <v>8.0187819618782089E-2</v>
      </c>
      <c r="M70">
        <v>0.72822897760731453</v>
      </c>
      <c r="N70">
        <v>0.92261385750813596</v>
      </c>
      <c r="O70" s="32">
        <f>IF(J70=10, 1417, IF(J70=20, 1417, IF(J70=30, 1417, IF(J70=60, 1341, IF(J70=90, 1391, IF(J70=120, 1400, 0))))))</f>
        <v>1391</v>
      </c>
      <c r="P70" s="32">
        <f>0.3*1000*O70</f>
        <v>417300</v>
      </c>
      <c r="Q70" s="32">
        <f>$P70*M70*(1/1000000)</f>
        <v>0.30388995235553234</v>
      </c>
      <c r="R70" s="32">
        <f>$P70*N70*(1/1000000)</f>
        <v>0.3850067627381451</v>
      </c>
      <c r="T70" s="32">
        <f>30*L70</f>
        <v>2.4056345885634625</v>
      </c>
    </row>
    <row r="71" spans="1:20" hidden="1" outlineLevel="2" x14ac:dyDescent="0.25">
      <c r="A71" s="3" t="s">
        <v>20</v>
      </c>
      <c r="B71" s="3" t="s">
        <v>21</v>
      </c>
      <c r="C71" s="4">
        <v>2013</v>
      </c>
      <c r="D71" s="33" t="s">
        <v>60</v>
      </c>
      <c r="E71" s="33">
        <v>2</v>
      </c>
      <c r="F71" s="33" t="s">
        <v>34</v>
      </c>
      <c r="G71" s="35">
        <v>7264</v>
      </c>
      <c r="H71" s="11"/>
      <c r="I71">
        <v>90</v>
      </c>
      <c r="J71">
        <v>120</v>
      </c>
      <c r="K71">
        <v>5.436013590033955E-2</v>
      </c>
      <c r="L71" s="33">
        <f>K71*(O71/1000)</f>
        <v>7.6104190260475366E-2</v>
      </c>
      <c r="M71">
        <v>0.26914211872404675</v>
      </c>
      <c r="N71">
        <v>0.91020871366553402</v>
      </c>
      <c r="O71" s="32">
        <f>IF(J71=10, 1417, IF(J71=20, 1417, IF(J71=30, 1417, IF(J71=60, 1341, IF(J71=90, 1391, IF(J71=120, 1400, 0))))))</f>
        <v>1400</v>
      </c>
      <c r="P71" s="32">
        <f>0.3*1000*O71</f>
        <v>420000</v>
      </c>
      <c r="Q71" s="32">
        <f>$P71*M71*(1/1000000)</f>
        <v>0.11303968986409964</v>
      </c>
      <c r="R71" s="32">
        <f>$P71*N71*(1/1000000)</f>
        <v>0.38228765973952428</v>
      </c>
      <c r="T71" s="32">
        <f>30*L71</f>
        <v>2.2831257078142611</v>
      </c>
    </row>
    <row r="72" spans="1:20" hidden="1" outlineLevel="2" x14ac:dyDescent="0.25">
      <c r="A72" s="3" t="s">
        <v>20</v>
      </c>
      <c r="B72" s="3" t="s">
        <v>21</v>
      </c>
      <c r="C72" s="4">
        <v>2013</v>
      </c>
      <c r="D72" s="33" t="s">
        <v>60</v>
      </c>
      <c r="E72" s="33">
        <v>2</v>
      </c>
      <c r="F72" s="33" t="s">
        <v>34</v>
      </c>
      <c r="G72" s="35">
        <v>7265</v>
      </c>
      <c r="H72" s="11"/>
      <c r="I72">
        <v>120</v>
      </c>
      <c r="J72">
        <v>150</v>
      </c>
      <c r="K72">
        <v>6.2183658712942846E-2</v>
      </c>
      <c r="L72" s="33">
        <f>K72*(O72/1000)</f>
        <v>0</v>
      </c>
      <c r="M72">
        <v>0.51663023800915886</v>
      </c>
      <c r="N72">
        <v>4.7197739039527606</v>
      </c>
      <c r="O72" s="32">
        <f>IF(J72=10, 1417, IF(J72=20, 1417, IF(J72=30, 1417, IF(J72=60, 1341, IF(J72=90, 1391, IF(J72=120, 1400, 0))))))</f>
        <v>0</v>
      </c>
      <c r="P72" s="32">
        <f>0.3*1000*O72</f>
        <v>0</v>
      </c>
      <c r="Q72" s="32">
        <f>$P72*M72*(1/1000000)</f>
        <v>0</v>
      </c>
      <c r="R72" s="32">
        <f>$P72*N72*(1/1000000)</f>
        <v>0</v>
      </c>
      <c r="T72" s="32">
        <f>30*L72</f>
        <v>0</v>
      </c>
    </row>
    <row r="73" spans="1:20" s="32" customFormat="1" outlineLevel="1" collapsed="1" x14ac:dyDescent="0.25">
      <c r="A73" s="33"/>
      <c r="B73" s="33"/>
      <c r="C73" s="34"/>
      <c r="D73" s="33"/>
      <c r="E73" s="33"/>
      <c r="F73" s="56" t="s">
        <v>116</v>
      </c>
      <c r="G73" s="35"/>
      <c r="H73" s="11"/>
      <c r="L73" s="33"/>
      <c r="T73" s="32">
        <f>SUBTOTAL(9,T68:T72)</f>
        <v>10.411276885039591</v>
      </c>
    </row>
    <row r="74" spans="1:20" hidden="1" outlineLevel="2" x14ac:dyDescent="0.25">
      <c r="A74" s="3" t="s">
        <v>20</v>
      </c>
      <c r="B74" s="3" t="s">
        <v>21</v>
      </c>
      <c r="C74" s="4">
        <v>2013</v>
      </c>
      <c r="D74" s="34" t="s">
        <v>66</v>
      </c>
      <c r="E74" s="34">
        <v>2</v>
      </c>
      <c r="F74" s="6" t="s">
        <v>35</v>
      </c>
      <c r="G74" s="9">
        <v>7186</v>
      </c>
      <c r="H74" s="11"/>
      <c r="I74" s="14">
        <v>0</v>
      </c>
      <c r="J74" s="14">
        <v>30</v>
      </c>
      <c r="K74" s="35">
        <v>0.116184814914888</v>
      </c>
      <c r="L74" s="33">
        <f>K74*(O74/1000)</f>
        <v>0.1646338827343963</v>
      </c>
      <c r="M74" s="35">
        <v>1.8357543231559041</v>
      </c>
      <c r="N74" s="35">
        <v>17.018028911105109</v>
      </c>
      <c r="O74" s="32">
        <f>IF(J74=10, 1417, IF(J74=20, 1417, IF(J74=30, 1417, IF(J74=60, 1341, IF(J74=90, 1391, IF(J74=120, 1400, 0))))))</f>
        <v>1417</v>
      </c>
      <c r="P74" s="32">
        <f>0.3*1000*O74</f>
        <v>425100</v>
      </c>
      <c r="Q74" s="32">
        <f>$P74*M74*(1/1000000)</f>
        <v>0.78037916277357477</v>
      </c>
      <c r="R74" s="32">
        <f>$P74*N74*(1/1000000)</f>
        <v>7.2343640901107813</v>
      </c>
      <c r="S74">
        <v>16.987651598566778</v>
      </c>
      <c r="T74" s="32">
        <f>30*L74</f>
        <v>4.9390164820318887</v>
      </c>
    </row>
    <row r="75" spans="1:20" hidden="1" outlineLevel="2" x14ac:dyDescent="0.25">
      <c r="A75" s="3" t="s">
        <v>20</v>
      </c>
      <c r="B75" s="3" t="s">
        <v>21</v>
      </c>
      <c r="C75" s="4">
        <v>2013</v>
      </c>
      <c r="D75" s="34" t="s">
        <v>66</v>
      </c>
      <c r="E75" s="34">
        <v>2</v>
      </c>
      <c r="F75" s="6" t="s">
        <v>35</v>
      </c>
      <c r="G75" s="9">
        <v>7187</v>
      </c>
      <c r="H75" s="11"/>
      <c r="I75">
        <v>30</v>
      </c>
      <c r="J75">
        <v>60</v>
      </c>
      <c r="K75">
        <v>0.11059774761767251</v>
      </c>
      <c r="L75" s="33">
        <f>K75*(O75/1000)</f>
        <v>0.14831157955529883</v>
      </c>
      <c r="M75">
        <v>0.3747827894888825</v>
      </c>
      <c r="N75">
        <v>5.3066589662142656</v>
      </c>
      <c r="O75" s="32">
        <f>IF(J75=10, 1417, IF(J75=20, 1417, IF(J75=30, 1417, IF(J75=60, 1341, IF(J75=90, 1391, IF(J75=120, 1400, 0))))))</f>
        <v>1341</v>
      </c>
      <c r="P75" s="32">
        <f>0.3*1000*O75</f>
        <v>402300</v>
      </c>
      <c r="Q75" s="32">
        <f>$P75*M75*(1/1000000)</f>
        <v>0.15077511621137743</v>
      </c>
      <c r="R75" s="32">
        <f>$P75*N75*(1/1000000)</f>
        <v>2.134868902107999</v>
      </c>
      <c r="T75" s="32">
        <f>30*L75</f>
        <v>4.4493473866589648</v>
      </c>
    </row>
    <row r="76" spans="1:20" hidden="1" outlineLevel="2" x14ac:dyDescent="0.25">
      <c r="A76" s="3" t="s">
        <v>20</v>
      </c>
      <c r="B76" s="3" t="s">
        <v>21</v>
      </c>
      <c r="C76" s="4">
        <v>2013</v>
      </c>
      <c r="D76" s="34" t="s">
        <v>66</v>
      </c>
      <c r="E76" s="34">
        <v>2</v>
      </c>
      <c r="F76" s="6" t="s">
        <v>35</v>
      </c>
      <c r="G76" s="9">
        <v>7188</v>
      </c>
      <c r="H76" s="11"/>
      <c r="I76">
        <v>60</v>
      </c>
      <c r="J76">
        <v>90</v>
      </c>
      <c r="K76">
        <v>0.11905387647831804</v>
      </c>
      <c r="L76" s="33">
        <f>K76*(O76/1000)</f>
        <v>0.16560394218134039</v>
      </c>
      <c r="M76">
        <v>0.8659800613228209</v>
      </c>
      <c r="N76">
        <v>8.6550188348664037</v>
      </c>
      <c r="O76" s="32">
        <f>IF(J76=10, 1417, IF(J76=20, 1417, IF(J76=30, 1417, IF(J76=60, 1341, IF(J76=90, 1391, IF(J76=120, 1400, 0))))))</f>
        <v>1391</v>
      </c>
      <c r="P76" s="32">
        <f>0.3*1000*O76</f>
        <v>417300</v>
      </c>
      <c r="Q76" s="32">
        <f>$P76*M76*(1/1000000)</f>
        <v>0.36137347959001315</v>
      </c>
      <c r="R76" s="32">
        <f>$P76*N76*(1/1000000)</f>
        <v>3.61173935978975</v>
      </c>
      <c r="T76" s="32">
        <f>30*L76</f>
        <v>4.9681182654402116</v>
      </c>
    </row>
    <row r="77" spans="1:20" hidden="1" outlineLevel="2" x14ac:dyDescent="0.25">
      <c r="A77" s="3" t="s">
        <v>20</v>
      </c>
      <c r="B77" s="3" t="s">
        <v>21</v>
      </c>
      <c r="C77" s="4">
        <v>2013</v>
      </c>
      <c r="D77" s="34" t="s">
        <v>66</v>
      </c>
      <c r="E77" s="34">
        <v>2</v>
      </c>
      <c r="F77" s="6" t="s">
        <v>35</v>
      </c>
      <c r="G77" s="9">
        <v>7189</v>
      </c>
      <c r="H77" s="11"/>
      <c r="I77">
        <v>90</v>
      </c>
      <c r="J77">
        <v>120</v>
      </c>
      <c r="K77">
        <v>0.11180773249738769</v>
      </c>
      <c r="L77" s="33">
        <f>K77*(O77/1000)</f>
        <v>0.15653082549634276</v>
      </c>
      <c r="M77">
        <v>0.72161410658307235</v>
      </c>
      <c r="N77">
        <v>5.7406513409961697</v>
      </c>
      <c r="O77" s="32">
        <f>IF(J77=10, 1417, IF(J77=20, 1417, IF(J77=30, 1417, IF(J77=60, 1341, IF(J77=90, 1391, IF(J77=120, 1400, 0))))))</f>
        <v>1400</v>
      </c>
      <c r="P77" s="32">
        <f>0.3*1000*O77</f>
        <v>420000</v>
      </c>
      <c r="Q77" s="32">
        <f>$P77*M77*(1/1000000)</f>
        <v>0.30307792476489037</v>
      </c>
      <c r="R77" s="32">
        <f>$P77*N77*(1/1000000)</f>
        <v>2.4110735632183915</v>
      </c>
      <c r="T77" s="32">
        <f>30*L77</f>
        <v>4.6959247648902824</v>
      </c>
    </row>
    <row r="78" spans="1:20" hidden="1" outlineLevel="2" x14ac:dyDescent="0.25">
      <c r="A78" s="3" t="s">
        <v>20</v>
      </c>
      <c r="B78" s="3" t="s">
        <v>21</v>
      </c>
      <c r="C78" s="4">
        <v>2013</v>
      </c>
      <c r="D78" s="4" t="s">
        <v>66</v>
      </c>
      <c r="E78" s="4">
        <v>2</v>
      </c>
      <c r="F78" s="6" t="s">
        <v>35</v>
      </c>
      <c r="G78" s="9">
        <v>7190</v>
      </c>
      <c r="H78" s="11"/>
      <c r="I78">
        <v>120</v>
      </c>
      <c r="J78">
        <v>150</v>
      </c>
      <c r="K78" s="32">
        <v>0.11064608945854032</v>
      </c>
      <c r="L78" s="33">
        <f>K78*(O78/1000)</f>
        <v>0</v>
      </c>
      <c r="M78" s="32">
        <v>0.79651463946289991</v>
      </c>
      <c r="N78" s="32">
        <v>9.8083599267590884</v>
      </c>
      <c r="O78" s="32">
        <f>IF(J78=10, 1417, IF(J78=20, 1417, IF(J78=30, 1417, IF(J78=60, 1341, IF(J78=90, 1391, IF(J78=120, 1400, 0))))))</f>
        <v>0</v>
      </c>
      <c r="P78" s="32">
        <f>0.3*1000*O78</f>
        <v>0</v>
      </c>
      <c r="Q78" s="32">
        <f>$P78*M78*(1/1000000)</f>
        <v>0</v>
      </c>
      <c r="R78" s="32">
        <f>$P78*N78*(1/1000000)</f>
        <v>0</v>
      </c>
      <c r="T78" s="32">
        <f>30*L78</f>
        <v>0</v>
      </c>
    </row>
    <row r="79" spans="1:20" s="32" customFormat="1" outlineLevel="1" collapsed="1" x14ac:dyDescent="0.25">
      <c r="A79" s="33"/>
      <c r="B79" s="33"/>
      <c r="C79" s="34"/>
      <c r="D79" s="34"/>
      <c r="E79" s="34"/>
      <c r="F79" s="55" t="s">
        <v>117</v>
      </c>
      <c r="G79" s="9"/>
      <c r="H79" s="11"/>
      <c r="L79" s="33"/>
      <c r="T79" s="32">
        <f>SUBTOTAL(9,T74:T78)</f>
        <v>19.052406899021346</v>
      </c>
    </row>
    <row r="80" spans="1:20" hidden="1" outlineLevel="2" x14ac:dyDescent="0.25">
      <c r="A80" s="3" t="s">
        <v>20</v>
      </c>
      <c r="B80" s="3" t="s">
        <v>21</v>
      </c>
      <c r="C80" s="4">
        <v>2013</v>
      </c>
      <c r="D80" s="33" t="s">
        <v>63</v>
      </c>
      <c r="E80" s="33">
        <v>2</v>
      </c>
      <c r="F80" s="33" t="s">
        <v>36</v>
      </c>
      <c r="G80" s="35">
        <v>7266</v>
      </c>
      <c r="H80" s="11"/>
      <c r="I80" s="14">
        <v>0</v>
      </c>
      <c r="J80" s="14">
        <v>30</v>
      </c>
      <c r="K80" s="35">
        <v>7.7380952380952134E-2</v>
      </c>
      <c r="L80" s="33">
        <f>K80*(O80/1000)</f>
        <v>0.10964880952380918</v>
      </c>
      <c r="M80" s="35">
        <v>0.28586091269841257</v>
      </c>
      <c r="N80" s="35">
        <v>9.5651527281745974</v>
      </c>
      <c r="O80" s="32">
        <f>IF(J80=10, 1417, IF(J80=20, 1417, IF(J80=30, 1417, IF(J80=60, 1341, IF(J80=90, 1391, IF(J80=120, 1400, 0))))))</f>
        <v>1417</v>
      </c>
      <c r="P80" s="32">
        <f>0.3*1000*O80</f>
        <v>425100</v>
      </c>
      <c r="Q80" s="32">
        <f>$P80*M80*(1/1000000)</f>
        <v>0.12151947398809518</v>
      </c>
      <c r="R80" s="32">
        <f>$P80*N80*(1/1000000)</f>
        <v>4.0661464247470214</v>
      </c>
      <c r="S80">
        <v>6.4006600993897873</v>
      </c>
      <c r="T80" s="32">
        <f>30*L80</f>
        <v>3.2894642857142751</v>
      </c>
    </row>
    <row r="81" spans="1:20" hidden="1" outlineLevel="2" x14ac:dyDescent="0.25">
      <c r="A81" s="3" t="s">
        <v>20</v>
      </c>
      <c r="B81" s="3" t="s">
        <v>21</v>
      </c>
      <c r="C81" s="4">
        <v>2013</v>
      </c>
      <c r="D81" s="33" t="s">
        <v>63</v>
      </c>
      <c r="E81" s="33">
        <v>2</v>
      </c>
      <c r="F81" s="33" t="s">
        <v>36</v>
      </c>
      <c r="G81" s="35">
        <v>7267</v>
      </c>
      <c r="H81" s="11"/>
      <c r="I81">
        <v>30</v>
      </c>
      <c r="J81">
        <v>60</v>
      </c>
      <c r="K81" s="32">
        <v>7.4457083764219306E-2</v>
      </c>
      <c r="L81" s="33">
        <f>K81*(O81/1000)</f>
        <v>9.9846949327818083E-2</v>
      </c>
      <c r="M81" s="32">
        <v>9.3758048948638373E-2</v>
      </c>
      <c r="N81" s="32">
        <v>1.5367672440537745</v>
      </c>
      <c r="O81" s="32">
        <f>IF(J81=10, 1417, IF(J81=20, 1417, IF(J81=30, 1417, IF(J81=60, 1341, IF(J81=90, 1391, IF(J81=120, 1400, 0))))))</f>
        <v>1341</v>
      </c>
      <c r="P81" s="32">
        <f>0.3*1000*O81</f>
        <v>402300</v>
      </c>
      <c r="Q81" s="32">
        <f>$P81*M81*(1/1000000)</f>
        <v>3.7718863092037216E-2</v>
      </c>
      <c r="R81" s="32">
        <f>$P81*N81*(1/1000000)</f>
        <v>0.6182414622828335</v>
      </c>
      <c r="T81" s="32">
        <f>30*L81</f>
        <v>2.9954084798345426</v>
      </c>
    </row>
    <row r="82" spans="1:20" hidden="1" outlineLevel="2" x14ac:dyDescent="0.25">
      <c r="A82" s="3" t="s">
        <v>20</v>
      </c>
      <c r="B82" s="3" t="s">
        <v>21</v>
      </c>
      <c r="C82" s="4">
        <v>2013</v>
      </c>
      <c r="D82" s="33" t="s">
        <v>63</v>
      </c>
      <c r="E82" s="33">
        <v>2</v>
      </c>
      <c r="F82" s="33" t="s">
        <v>36</v>
      </c>
      <c r="G82" s="35">
        <v>7268</v>
      </c>
      <c r="H82" s="11"/>
      <c r="I82">
        <v>60</v>
      </c>
      <c r="J82">
        <v>90</v>
      </c>
      <c r="K82" s="32">
        <v>6.4755077658303489E-2</v>
      </c>
      <c r="L82" s="33">
        <f>K82*(O82/1000)</f>
        <v>9.007431302270015E-2</v>
      </c>
      <c r="M82" s="32">
        <v>0.21876000000000004</v>
      </c>
      <c r="N82" s="32">
        <v>1.0112023456790122</v>
      </c>
      <c r="O82" s="32">
        <f>IF(J82=10, 1417, IF(J82=20, 1417, IF(J82=30, 1417, IF(J82=60, 1341, IF(J82=90, 1391, IF(J82=120, 1400, 0))))))</f>
        <v>1391</v>
      </c>
      <c r="P82" s="32">
        <f>0.3*1000*O82</f>
        <v>417300</v>
      </c>
      <c r="Q82" s="32">
        <f>$P82*M82*(1/1000000)</f>
        <v>9.1288548000000011E-2</v>
      </c>
      <c r="R82" s="32">
        <f>$P82*N82*(1/1000000)</f>
        <v>0.42197473885185177</v>
      </c>
      <c r="T82" s="32">
        <f>30*L82</f>
        <v>2.7022293906810044</v>
      </c>
    </row>
    <row r="83" spans="1:20" hidden="1" outlineLevel="2" x14ac:dyDescent="0.25">
      <c r="A83" s="3" t="s">
        <v>20</v>
      </c>
      <c r="B83" s="3" t="s">
        <v>21</v>
      </c>
      <c r="C83" s="4">
        <v>2013</v>
      </c>
      <c r="D83" s="33" t="s">
        <v>63</v>
      </c>
      <c r="E83" s="33">
        <v>2</v>
      </c>
      <c r="F83" s="33" t="s">
        <v>36</v>
      </c>
      <c r="G83" s="35">
        <v>7269</v>
      </c>
      <c r="H83" s="11"/>
      <c r="I83">
        <v>90</v>
      </c>
      <c r="J83">
        <v>120</v>
      </c>
      <c r="K83" s="32">
        <v>5.982532751091723E-2</v>
      </c>
      <c r="L83" s="33">
        <f>K83*(O83/1000)</f>
        <v>8.3755458515284112E-2</v>
      </c>
      <c r="M83" s="32">
        <v>0.23094943231441048</v>
      </c>
      <c r="N83" s="32">
        <v>2.2542186353711795</v>
      </c>
      <c r="O83" s="32">
        <f>IF(J83=10, 1417, IF(J83=20, 1417, IF(J83=30, 1417, IF(J83=60, 1341, IF(J83=90, 1391, IF(J83=120, 1400, 0))))))</f>
        <v>1400</v>
      </c>
      <c r="P83" s="32">
        <f>0.3*1000*O83</f>
        <v>420000</v>
      </c>
      <c r="Q83" s="32">
        <f>$P83*M83*(1/1000000)</f>
        <v>9.6998761572052394E-2</v>
      </c>
      <c r="R83" s="32">
        <f>$P83*N83*(1/1000000)</f>
        <v>0.94677182685589534</v>
      </c>
      <c r="T83" s="32">
        <f>30*L83</f>
        <v>2.5126637554585232</v>
      </c>
    </row>
    <row r="84" spans="1:20" hidden="1" outlineLevel="2" x14ac:dyDescent="0.25">
      <c r="A84" s="3" t="s">
        <v>20</v>
      </c>
      <c r="B84" s="3" t="s">
        <v>21</v>
      </c>
      <c r="C84" s="4">
        <v>2013</v>
      </c>
      <c r="D84" s="33" t="s">
        <v>63</v>
      </c>
      <c r="E84" s="33">
        <v>2</v>
      </c>
      <c r="F84" s="33" t="s">
        <v>36</v>
      </c>
      <c r="G84" s="35">
        <v>7270</v>
      </c>
      <c r="H84" s="11"/>
      <c r="I84">
        <v>120</v>
      </c>
      <c r="J84">
        <v>150</v>
      </c>
      <c r="K84" s="32">
        <v>6.6148834878476406E-2</v>
      </c>
      <c r="L84" s="33">
        <f>K84*(O84/1000)</f>
        <v>0</v>
      </c>
      <c r="M84" s="32">
        <v>0.53920890336590654</v>
      </c>
      <c r="N84" s="32">
        <v>20.263840280213813</v>
      </c>
      <c r="O84" s="32">
        <f>IF(J84=10, 1417, IF(J84=20, 1417, IF(J84=30, 1417, IF(J84=60, 1341, IF(J84=90, 1391, IF(J84=120, 1400, 0))))))</f>
        <v>0</v>
      </c>
      <c r="P84" s="32">
        <f>0.3*1000*O84</f>
        <v>0</v>
      </c>
      <c r="Q84" s="32">
        <f>$P84*M84*(1/1000000)</f>
        <v>0</v>
      </c>
      <c r="R84" s="32">
        <f>$P84*N84*(1/1000000)</f>
        <v>0</v>
      </c>
      <c r="T84" s="32">
        <f>30*L84</f>
        <v>0</v>
      </c>
    </row>
    <row r="85" spans="1:20" s="32" customFormat="1" outlineLevel="1" collapsed="1" x14ac:dyDescent="0.25">
      <c r="A85" s="33"/>
      <c r="B85" s="33"/>
      <c r="C85" s="34"/>
      <c r="D85" s="33"/>
      <c r="E85" s="33"/>
      <c r="F85" s="56" t="s">
        <v>118</v>
      </c>
      <c r="G85" s="35"/>
      <c r="H85" s="11"/>
      <c r="L85" s="33"/>
      <c r="T85" s="32">
        <f>SUBTOTAL(9,T80:T84)</f>
        <v>11.499765911688346</v>
      </c>
    </row>
    <row r="86" spans="1:20" hidden="1" outlineLevel="2" x14ac:dyDescent="0.25">
      <c r="A86" s="3" t="s">
        <v>20</v>
      </c>
      <c r="B86" s="3" t="s">
        <v>21</v>
      </c>
      <c r="C86" s="4">
        <v>2013</v>
      </c>
      <c r="D86" s="4" t="s">
        <v>69</v>
      </c>
      <c r="E86" s="4">
        <v>2</v>
      </c>
      <c r="F86" s="6" t="s">
        <v>37</v>
      </c>
      <c r="G86" s="9">
        <v>7191</v>
      </c>
      <c r="H86" s="11"/>
      <c r="I86" s="14">
        <v>0</v>
      </c>
      <c r="J86" s="14">
        <v>30</v>
      </c>
      <c r="K86" s="35">
        <v>9.1699130955948546E-2</v>
      </c>
      <c r="L86" s="33">
        <f>K86*(O86/1000)</f>
        <v>0.12993766856457908</v>
      </c>
      <c r="M86" s="35">
        <v>0.85437562506243148</v>
      </c>
      <c r="N86" s="35">
        <v>3.8824519381180704</v>
      </c>
      <c r="O86" s="32">
        <f>IF(J86=10, 1417, IF(J86=20, 1417, IF(J86=30, 1417, IF(J86=60, 1341, IF(J86=90, 1391, IF(J86=120, 1400, 0))))))</f>
        <v>1417</v>
      </c>
      <c r="P86" s="32">
        <f>0.3*1000*O86</f>
        <v>425100</v>
      </c>
      <c r="Q86" s="32">
        <f>$P86*M86*(1/1000000)</f>
        <v>0.36319507821403962</v>
      </c>
      <c r="R86" s="32">
        <f>$P86*N86*(1/1000000)</f>
        <v>1.6504303188939915</v>
      </c>
      <c r="S86">
        <v>4.477700423966569</v>
      </c>
      <c r="T86" s="32">
        <f>30*L86</f>
        <v>3.8981300569373727</v>
      </c>
    </row>
    <row r="87" spans="1:20" hidden="1" outlineLevel="2" x14ac:dyDescent="0.25">
      <c r="A87" s="3" t="s">
        <v>20</v>
      </c>
      <c r="B87" s="3" t="s">
        <v>21</v>
      </c>
      <c r="C87" s="4">
        <v>2013</v>
      </c>
      <c r="D87" s="4" t="s">
        <v>69</v>
      </c>
      <c r="E87" s="4">
        <v>2</v>
      </c>
      <c r="F87" s="6" t="s">
        <v>37</v>
      </c>
      <c r="G87" s="9">
        <v>7192</v>
      </c>
      <c r="H87" s="11"/>
      <c r="I87">
        <v>30</v>
      </c>
      <c r="J87">
        <v>60</v>
      </c>
      <c r="K87">
        <v>7.8730317420644985E-2</v>
      </c>
      <c r="L87" s="33">
        <f>K87*(O87/1000)</f>
        <v>0.10557735566108492</v>
      </c>
      <c r="M87">
        <v>0.38332287136549215</v>
      </c>
      <c r="N87">
        <v>1.7317559131050579</v>
      </c>
      <c r="O87" s="32">
        <f>IF(J87=10, 1417, IF(J87=20, 1417, IF(J87=30, 1417, IF(J87=60, 1341, IF(J87=90, 1391, IF(J87=120, 1400, 0))))))</f>
        <v>1341</v>
      </c>
      <c r="P87" s="32">
        <f>0.3*1000*O87</f>
        <v>402300</v>
      </c>
      <c r="Q87" s="32">
        <f>$P87*M87*(1/1000000)</f>
        <v>0.15421079115033748</v>
      </c>
      <c r="R87" s="32">
        <f>$P87*N87*(1/1000000)</f>
        <v>0.69668540384216471</v>
      </c>
      <c r="T87" s="32">
        <f>30*L87</f>
        <v>3.1673206698325478</v>
      </c>
    </row>
    <row r="88" spans="1:20" hidden="1" outlineLevel="2" x14ac:dyDescent="0.25">
      <c r="A88" s="3" t="s">
        <v>20</v>
      </c>
      <c r="B88" s="3" t="s">
        <v>21</v>
      </c>
      <c r="C88" s="4">
        <v>2013</v>
      </c>
      <c r="D88" s="4" t="s">
        <v>69</v>
      </c>
      <c r="E88" s="4">
        <v>2</v>
      </c>
      <c r="F88" s="6" t="s">
        <v>37</v>
      </c>
      <c r="G88" s="9">
        <v>7193</v>
      </c>
      <c r="H88" s="11"/>
      <c r="I88">
        <v>60</v>
      </c>
      <c r="J88">
        <v>90</v>
      </c>
      <c r="K88">
        <v>8.8927137119908045E-2</v>
      </c>
      <c r="L88" s="33">
        <f>K88*(O88/1000)</f>
        <v>0.12369764773379209</v>
      </c>
      <c r="M88">
        <v>0.23276340600497222</v>
      </c>
      <c r="N88">
        <v>0.99302054886211499</v>
      </c>
      <c r="O88" s="32">
        <f>IF(J88=10, 1417, IF(J88=20, 1417, IF(J88=30, 1417, IF(J88=60, 1341, IF(J88=90, 1391, IF(J88=120, 1400, 0))))))</f>
        <v>1391</v>
      </c>
      <c r="P88" s="32">
        <f>0.3*1000*O88</f>
        <v>417300</v>
      </c>
      <c r="Q88" s="32">
        <f>$P88*M88*(1/1000000)</f>
        <v>9.7132169325874915E-2</v>
      </c>
      <c r="R88" s="32">
        <f>$P88*N88*(1/1000000)</f>
        <v>0.41438747504016055</v>
      </c>
      <c r="T88" s="32">
        <f>30*L88</f>
        <v>3.7109294320137627</v>
      </c>
    </row>
    <row r="89" spans="1:20" hidden="1" outlineLevel="2" x14ac:dyDescent="0.25">
      <c r="A89" s="3" t="s">
        <v>20</v>
      </c>
      <c r="B89" s="3" t="s">
        <v>21</v>
      </c>
      <c r="C89" s="4">
        <v>2013</v>
      </c>
      <c r="D89" s="4" t="s">
        <v>69</v>
      </c>
      <c r="E89" s="4">
        <v>2</v>
      </c>
      <c r="F89" s="6" t="s">
        <v>37</v>
      </c>
      <c r="G89" s="9">
        <v>7194</v>
      </c>
      <c r="H89" s="11"/>
      <c r="I89">
        <v>90</v>
      </c>
      <c r="J89">
        <v>120</v>
      </c>
      <c r="K89">
        <v>8.9285714285714454E-2</v>
      </c>
      <c r="L89" s="33">
        <f>K89*(O89/1000)</f>
        <v>0.12500000000000022</v>
      </c>
      <c r="M89">
        <v>0.56514531250000011</v>
      </c>
      <c r="N89">
        <v>2.0578527529761912</v>
      </c>
      <c r="O89" s="32">
        <f>IF(J89=10, 1417, IF(J89=20, 1417, IF(J89=30, 1417, IF(J89=60, 1341, IF(J89=90, 1391, IF(J89=120, 1400, 0))))))</f>
        <v>1400</v>
      </c>
      <c r="P89" s="32">
        <f>0.3*1000*O89</f>
        <v>420000</v>
      </c>
      <c r="Q89" s="32">
        <f>$P89*M89*(1/1000000)</f>
        <v>0.23736103125000005</v>
      </c>
      <c r="R89" s="32">
        <f>$P89*N89*(1/1000000)</f>
        <v>0.86429815625000028</v>
      </c>
      <c r="T89" s="32">
        <f>30*L89</f>
        <v>3.7500000000000067</v>
      </c>
    </row>
    <row r="90" spans="1:20" hidden="1" outlineLevel="2" x14ac:dyDescent="0.25">
      <c r="A90" s="3" t="s">
        <v>20</v>
      </c>
      <c r="B90" s="3" t="s">
        <v>21</v>
      </c>
      <c r="C90" s="4">
        <v>2013</v>
      </c>
      <c r="D90" s="4" t="s">
        <v>69</v>
      </c>
      <c r="E90" s="4">
        <v>2</v>
      </c>
      <c r="F90" s="6" t="s">
        <v>37</v>
      </c>
      <c r="G90" s="9">
        <v>7195</v>
      </c>
      <c r="H90" s="11"/>
      <c r="I90">
        <v>120</v>
      </c>
      <c r="J90">
        <v>150</v>
      </c>
      <c r="K90">
        <v>7.334525939177082E-2</v>
      </c>
      <c r="L90" s="33">
        <f>K90*(O90/1000)</f>
        <v>0</v>
      </c>
      <c r="M90">
        <v>0.3668994901610016</v>
      </c>
      <c r="N90">
        <v>1.5757609212880135</v>
      </c>
      <c r="O90" s="32">
        <f>IF(J90=10, 1417, IF(J90=20, 1417, IF(J90=30, 1417, IF(J90=60, 1341, IF(J90=90, 1391, IF(J90=120, 1400, 0))))))</f>
        <v>0</v>
      </c>
      <c r="P90" s="32">
        <f>0.3*1000*O90</f>
        <v>0</v>
      </c>
      <c r="Q90" s="32">
        <f>$P90*M90*(1/1000000)</f>
        <v>0</v>
      </c>
      <c r="R90" s="32">
        <f>$P90*N90*(1/1000000)</f>
        <v>0</v>
      </c>
      <c r="T90" s="32">
        <f>30*L90</f>
        <v>0</v>
      </c>
    </row>
    <row r="91" spans="1:20" s="32" customFormat="1" outlineLevel="1" collapsed="1" x14ac:dyDescent="0.25">
      <c r="A91" s="33"/>
      <c r="B91" s="33"/>
      <c r="C91" s="34"/>
      <c r="D91" s="34"/>
      <c r="E91" s="34"/>
      <c r="F91" s="55" t="s">
        <v>119</v>
      </c>
      <c r="G91" s="9"/>
      <c r="H91" s="11"/>
      <c r="L91" s="33"/>
      <c r="T91" s="32">
        <f>SUBTOTAL(9,T86:T90)</f>
        <v>14.526380158783692</v>
      </c>
    </row>
    <row r="92" spans="1:20" hidden="1" outlineLevel="2" x14ac:dyDescent="0.25">
      <c r="A92" s="3" t="s">
        <v>20</v>
      </c>
      <c r="B92" s="3" t="s">
        <v>21</v>
      </c>
      <c r="C92" s="4">
        <v>2013</v>
      </c>
      <c r="D92" s="33" t="s">
        <v>61</v>
      </c>
      <c r="E92" s="33">
        <v>2</v>
      </c>
      <c r="F92" s="33" t="s">
        <v>38</v>
      </c>
      <c r="G92" s="35">
        <v>7271</v>
      </c>
      <c r="H92" s="11"/>
      <c r="I92" s="14">
        <v>0</v>
      </c>
      <c r="J92" s="14">
        <v>30</v>
      </c>
      <c r="K92" s="35">
        <v>8.1490104772991775E-2</v>
      </c>
      <c r="L92" s="33">
        <f>K92*(O92/1000)</f>
        <v>0.11547147846332935</v>
      </c>
      <c r="M92" s="35">
        <v>0.45012207508731067</v>
      </c>
      <c r="N92" s="35">
        <v>6.3386170886689923</v>
      </c>
      <c r="O92" s="32">
        <f>IF(J92=10, 1417, IF(J92=20, 1417, IF(J92=30, 1417, IF(J92=60, 1341, IF(J92=90, 1391, IF(J92=120, 1400, 0))))))</f>
        <v>1417</v>
      </c>
      <c r="P92" s="32">
        <f>0.3*1000*O92</f>
        <v>425100</v>
      </c>
      <c r="Q92" s="32">
        <f>$P92*M92*(1/1000000)</f>
        <v>0.19134689411961575</v>
      </c>
      <c r="R92" s="32">
        <f>$P92*N92*(1/1000000)</f>
        <v>2.6945461243931885</v>
      </c>
      <c r="S92">
        <v>5.5533382450894395</v>
      </c>
      <c r="T92" s="32">
        <f>30*L92</f>
        <v>3.4641443538998806</v>
      </c>
    </row>
    <row r="93" spans="1:20" hidden="1" outlineLevel="2" x14ac:dyDescent="0.25">
      <c r="A93" s="3" t="s">
        <v>20</v>
      </c>
      <c r="B93" s="3" t="s">
        <v>21</v>
      </c>
      <c r="C93" s="4">
        <v>2013</v>
      </c>
      <c r="D93" s="33" t="s">
        <v>61</v>
      </c>
      <c r="E93" s="33">
        <v>2</v>
      </c>
      <c r="F93" s="33" t="s">
        <v>38</v>
      </c>
      <c r="G93" s="35">
        <v>7272</v>
      </c>
      <c r="H93" s="11"/>
      <c r="I93">
        <v>30</v>
      </c>
      <c r="J93">
        <v>60</v>
      </c>
      <c r="K93">
        <v>6.4461407972858376E-2</v>
      </c>
      <c r="L93" s="33">
        <f>K93*(O93/1000)</f>
        <v>8.6442748091603086E-2</v>
      </c>
      <c r="M93">
        <v>0.21110423593440764</v>
      </c>
      <c r="N93">
        <v>1.1503752198190556</v>
      </c>
      <c r="O93" s="32">
        <f>IF(J93=10, 1417, IF(J93=20, 1417, IF(J93=30, 1417, IF(J93=60, 1341, IF(J93=90, 1391, IF(J93=120, 1400, 0))))))</f>
        <v>1341</v>
      </c>
      <c r="P93" s="32">
        <f>0.3*1000*O93</f>
        <v>402300</v>
      </c>
      <c r="Q93" s="32">
        <f>$P93*M93*(1/1000000)</f>
        <v>8.492723411641219E-2</v>
      </c>
      <c r="R93" s="32">
        <f>$P93*N93*(1/1000000)</f>
        <v>0.46279595093320602</v>
      </c>
      <c r="T93" s="32">
        <f>30*L93</f>
        <v>2.5932824427480927</v>
      </c>
    </row>
    <row r="94" spans="1:20" hidden="1" outlineLevel="2" x14ac:dyDescent="0.25">
      <c r="A94" s="3" t="s">
        <v>20</v>
      </c>
      <c r="B94" s="3" t="s">
        <v>21</v>
      </c>
      <c r="C94" s="4">
        <v>2013</v>
      </c>
      <c r="D94" s="33" t="s">
        <v>61</v>
      </c>
      <c r="E94" s="33">
        <v>2</v>
      </c>
      <c r="F94" s="33" t="s">
        <v>38</v>
      </c>
      <c r="G94" s="35">
        <v>7273</v>
      </c>
      <c r="H94" s="11"/>
      <c r="I94">
        <v>60</v>
      </c>
      <c r="J94">
        <v>90</v>
      </c>
      <c r="K94">
        <v>7.0501474926253693E-2</v>
      </c>
      <c r="L94" s="33">
        <f>K94*(O94/1000)</f>
        <v>9.8067551622418883E-2</v>
      </c>
      <c r="M94">
        <v>0.1359956924778761</v>
      </c>
      <c r="N94">
        <v>2.775893419124877</v>
      </c>
      <c r="O94" s="32">
        <f>IF(J94=10, 1417, IF(J94=20, 1417, IF(J94=30, 1417, IF(J94=60, 1341, IF(J94=90, 1391, IF(J94=120, 1400, 0))))))</f>
        <v>1391</v>
      </c>
      <c r="P94" s="32">
        <f>0.3*1000*O94</f>
        <v>417300</v>
      </c>
      <c r="Q94" s="32">
        <f>$P94*M94*(1/1000000)</f>
        <v>5.6751002471017692E-2</v>
      </c>
      <c r="R94" s="32">
        <f>$P94*N94*(1/1000000)</f>
        <v>1.158380323800811</v>
      </c>
      <c r="T94" s="32">
        <f>30*L94</f>
        <v>2.9420265486725663</v>
      </c>
    </row>
    <row r="95" spans="1:20" hidden="1" outlineLevel="2" x14ac:dyDescent="0.25">
      <c r="A95" s="3" t="s">
        <v>20</v>
      </c>
      <c r="B95" s="3" t="s">
        <v>21</v>
      </c>
      <c r="C95" s="4">
        <v>2013</v>
      </c>
      <c r="D95" s="33" t="s">
        <v>61</v>
      </c>
      <c r="E95" s="33">
        <v>2</v>
      </c>
      <c r="F95" s="33" t="s">
        <v>38</v>
      </c>
      <c r="G95" s="35">
        <v>7274</v>
      </c>
      <c r="H95" s="11"/>
      <c r="I95">
        <v>90</v>
      </c>
      <c r="J95">
        <v>120</v>
      </c>
      <c r="K95">
        <v>5.7206954570947613E-2</v>
      </c>
      <c r="L95" s="33">
        <f>K95*(O95/1000)</f>
        <v>8.008973639932665E-2</v>
      </c>
      <c r="M95">
        <v>0.41505487521031964</v>
      </c>
      <c r="N95">
        <v>1.738732542063937</v>
      </c>
      <c r="O95" s="32">
        <f>IF(J95=10, 1417, IF(J95=20, 1417, IF(J95=30, 1417, IF(J95=60, 1341, IF(J95=90, 1391, IF(J95=120, 1400, 0))))))</f>
        <v>1400</v>
      </c>
      <c r="P95" s="32">
        <f>0.3*1000*O95</f>
        <v>420000</v>
      </c>
      <c r="Q95" s="32">
        <f>$P95*M95*(1/1000000)</f>
        <v>0.17432304758833422</v>
      </c>
      <c r="R95" s="32">
        <f>$P95*N95*(1/1000000)</f>
        <v>0.73026766766685347</v>
      </c>
      <c r="T95" s="32">
        <f>30*L95</f>
        <v>2.4026920919797994</v>
      </c>
    </row>
    <row r="96" spans="1:20" hidden="1" outlineLevel="2" x14ac:dyDescent="0.25">
      <c r="A96" s="3" t="s">
        <v>20</v>
      </c>
      <c r="B96" s="3" t="s">
        <v>21</v>
      </c>
      <c r="C96" s="4">
        <v>2013</v>
      </c>
      <c r="D96" s="33" t="s">
        <v>61</v>
      </c>
      <c r="E96" s="33">
        <v>2</v>
      </c>
      <c r="F96" s="33" t="s">
        <v>38</v>
      </c>
      <c r="G96" s="35">
        <v>7275</v>
      </c>
      <c r="H96" s="11"/>
      <c r="I96">
        <v>120</v>
      </c>
      <c r="J96">
        <v>150</v>
      </c>
      <c r="K96">
        <v>6.1596480201131169E-2</v>
      </c>
      <c r="L96" s="33">
        <f>K96*(O96/1000)</f>
        <v>0</v>
      </c>
      <c r="M96">
        <v>0.31176887649277174</v>
      </c>
      <c r="N96">
        <v>13.193073068824637</v>
      </c>
      <c r="O96" s="32">
        <f>IF(J96=10, 1417, IF(J96=20, 1417, IF(J96=30, 1417, IF(J96=60, 1341, IF(J96=90, 1391, IF(J96=120, 1400, 0))))))</f>
        <v>0</v>
      </c>
      <c r="P96" s="32">
        <f>0.3*1000*O96</f>
        <v>0</v>
      </c>
      <c r="Q96" s="32">
        <f>$P96*M96*(1/1000000)</f>
        <v>0</v>
      </c>
      <c r="R96" s="32">
        <f>$P96*N96*(1/1000000)</f>
        <v>0</v>
      </c>
      <c r="T96" s="32">
        <f>30*L96</f>
        <v>0</v>
      </c>
    </row>
    <row r="97" spans="1:20" s="32" customFormat="1" outlineLevel="1" collapsed="1" x14ac:dyDescent="0.25">
      <c r="A97" s="33"/>
      <c r="B97" s="33"/>
      <c r="C97" s="34"/>
      <c r="D97" s="33"/>
      <c r="E97" s="33"/>
      <c r="F97" s="56" t="s">
        <v>120</v>
      </c>
      <c r="G97" s="35"/>
      <c r="H97" s="11"/>
      <c r="L97" s="33"/>
      <c r="T97" s="32">
        <f>SUBTOTAL(9,T92:T96)</f>
        <v>11.402145437300339</v>
      </c>
    </row>
    <row r="98" spans="1:20" hidden="1" outlineLevel="2" x14ac:dyDescent="0.25">
      <c r="A98" s="3" t="s">
        <v>20</v>
      </c>
      <c r="B98" s="3" t="s">
        <v>21</v>
      </c>
      <c r="C98" s="4">
        <v>2013</v>
      </c>
      <c r="D98" s="4" t="s">
        <v>67</v>
      </c>
      <c r="E98" s="4">
        <v>3</v>
      </c>
      <c r="F98" s="6" t="s">
        <v>39</v>
      </c>
      <c r="G98" s="9">
        <v>7196</v>
      </c>
      <c r="H98" s="11"/>
      <c r="I98" s="14">
        <v>0</v>
      </c>
      <c r="J98" s="14">
        <v>30</v>
      </c>
      <c r="K98" s="35">
        <v>8.4136310223266716E-2</v>
      </c>
      <c r="L98" s="33">
        <f>K98*(O98/1000)</f>
        <v>0.11922115158636894</v>
      </c>
      <c r="M98" s="35">
        <v>0.3754718683901293</v>
      </c>
      <c r="N98" s="35">
        <v>1.2867733822953389</v>
      </c>
      <c r="O98" s="32">
        <f>IF(J98=10, 1417, IF(J98=20, 1417, IF(J98=30, 1417, IF(J98=60, 1341, IF(J98=90, 1391, IF(J98=120, 1400, 0))))))</f>
        <v>1417</v>
      </c>
      <c r="P98" s="32">
        <f>0.3*1000*O98</f>
        <v>425100</v>
      </c>
      <c r="Q98" s="32">
        <f>$P98*M98*(1/1000000)</f>
        <v>0.15961309125264395</v>
      </c>
      <c r="R98" s="32">
        <f>$P98*N98*(1/1000000)</f>
        <v>0.54700736481374845</v>
      </c>
      <c r="S98">
        <v>0.96934410506138469</v>
      </c>
      <c r="T98" s="32">
        <f>30*L98</f>
        <v>3.5766345475910679</v>
      </c>
    </row>
    <row r="99" spans="1:20" hidden="1" outlineLevel="2" x14ac:dyDescent="0.25">
      <c r="A99" s="3" t="s">
        <v>20</v>
      </c>
      <c r="B99" s="3" t="s">
        <v>21</v>
      </c>
      <c r="C99" s="4">
        <v>2013</v>
      </c>
      <c r="D99" s="4" t="s">
        <v>67</v>
      </c>
      <c r="E99" s="4">
        <v>3</v>
      </c>
      <c r="F99" s="6" t="s">
        <v>39</v>
      </c>
      <c r="G99" s="9">
        <v>7197</v>
      </c>
      <c r="H99" s="11"/>
      <c r="I99">
        <v>30</v>
      </c>
      <c r="J99">
        <v>60</v>
      </c>
      <c r="K99" s="32">
        <v>8.5049019607843113E-2</v>
      </c>
      <c r="L99" s="33">
        <f>K99*(O99/1000)</f>
        <v>0.11405073529411761</v>
      </c>
      <c r="M99" s="32">
        <v>0.18470407271241829</v>
      </c>
      <c r="N99" s="32">
        <v>3.4545649509803949E-3</v>
      </c>
      <c r="O99" s="32">
        <f>IF(J99=10, 1417, IF(J99=20, 1417, IF(J99=30, 1417, IF(J99=60, 1341, IF(J99=90, 1391, IF(J99=120, 1400, 0))))))</f>
        <v>1341</v>
      </c>
      <c r="P99" s="32">
        <f>0.3*1000*O99</f>
        <v>402300</v>
      </c>
      <c r="Q99" s="32">
        <f>$P99*M99*(1/1000000)</f>
        <v>7.4306448452205867E-2</v>
      </c>
      <c r="R99" s="32">
        <f>$P99*N99*(1/1000000)</f>
        <v>1.3897714797794127E-3</v>
      </c>
      <c r="T99" s="32">
        <f>30*L99</f>
        <v>3.4215220588235282</v>
      </c>
    </row>
    <row r="100" spans="1:20" hidden="1" outlineLevel="2" x14ac:dyDescent="0.25">
      <c r="A100" s="3" t="s">
        <v>20</v>
      </c>
      <c r="B100" s="3" t="s">
        <v>21</v>
      </c>
      <c r="C100" s="4">
        <v>2013</v>
      </c>
      <c r="D100" s="4" t="s">
        <v>67</v>
      </c>
      <c r="E100" s="4">
        <v>3</v>
      </c>
      <c r="F100" s="6" t="s">
        <v>39</v>
      </c>
      <c r="G100" s="9">
        <v>7198</v>
      </c>
      <c r="H100" s="11"/>
      <c r="I100">
        <v>60</v>
      </c>
      <c r="J100">
        <v>90</v>
      </c>
      <c r="K100" s="32">
        <v>9.0716803760282017E-2</v>
      </c>
      <c r="L100" s="33">
        <f>K100*(O100/1000)</f>
        <v>0.12618707403055229</v>
      </c>
      <c r="M100" s="32">
        <v>0.11356656874265564</v>
      </c>
      <c r="N100" s="32">
        <v>6.9762320799059918E-2</v>
      </c>
      <c r="O100" s="32">
        <f>IF(J100=10, 1417, IF(J100=20, 1417, IF(J100=30, 1417, IF(J100=60, 1341, IF(J100=90, 1391, IF(J100=120, 1400, 0))))))</f>
        <v>1391</v>
      </c>
      <c r="P100" s="32">
        <f>0.3*1000*O100</f>
        <v>417300</v>
      </c>
      <c r="Q100" s="32">
        <f>$P100*M100*(1/1000000)</f>
        <v>4.7391329136310195E-2</v>
      </c>
      <c r="R100" s="32">
        <f>$P100*N100*(1/1000000)</f>
        <v>2.9111816469447705E-2</v>
      </c>
      <c r="T100" s="32">
        <f>30*L100</f>
        <v>3.785612220916569</v>
      </c>
    </row>
    <row r="101" spans="1:20" hidden="1" outlineLevel="2" x14ac:dyDescent="0.25">
      <c r="A101" s="3" t="s">
        <v>20</v>
      </c>
      <c r="B101" s="3" t="s">
        <v>21</v>
      </c>
      <c r="C101" s="4">
        <v>2013</v>
      </c>
      <c r="D101" s="34" t="s">
        <v>67</v>
      </c>
      <c r="E101" s="4">
        <v>3</v>
      </c>
      <c r="F101" s="6" t="s">
        <v>39</v>
      </c>
      <c r="G101" s="9">
        <v>7199</v>
      </c>
      <c r="H101" s="11"/>
      <c r="I101">
        <v>90</v>
      </c>
      <c r="J101">
        <v>120</v>
      </c>
      <c r="K101" s="32">
        <v>8.7891662241104479E-2</v>
      </c>
      <c r="L101" s="33">
        <f>K101*(O101/1000)</f>
        <v>0.12304832713754627</v>
      </c>
      <c r="M101" s="32">
        <v>0.21070727562400424</v>
      </c>
      <c r="N101" s="32">
        <v>5.2445780226588787E-2</v>
      </c>
      <c r="O101" s="32">
        <f>IF(J101=10, 1417, IF(J101=20, 1417, IF(J101=30, 1417, IF(J101=60, 1341, IF(J101=90, 1391, IF(J101=120, 1400, 0))))))</f>
        <v>1400</v>
      </c>
      <c r="P101" s="32">
        <f>0.3*1000*O101</f>
        <v>420000</v>
      </c>
      <c r="Q101" s="32">
        <f>$P101*M101*(1/1000000)</f>
        <v>8.8497055762081778E-2</v>
      </c>
      <c r="R101" s="32">
        <f>$P101*N101*(1/1000000)</f>
        <v>2.2027227695167288E-2</v>
      </c>
      <c r="T101" s="32">
        <f>30*L101</f>
        <v>3.6914498141263881</v>
      </c>
    </row>
    <row r="102" spans="1:20" hidden="1" outlineLevel="2" x14ac:dyDescent="0.25">
      <c r="A102" s="3" t="s">
        <v>20</v>
      </c>
      <c r="B102" s="3" t="s">
        <v>21</v>
      </c>
      <c r="C102" s="4">
        <v>2013</v>
      </c>
      <c r="D102" s="34" t="s">
        <v>67</v>
      </c>
      <c r="E102" s="34">
        <v>3</v>
      </c>
      <c r="F102" s="6" t="s">
        <v>39</v>
      </c>
      <c r="G102" s="9">
        <v>7200</v>
      </c>
      <c r="H102" s="11"/>
      <c r="I102">
        <v>120</v>
      </c>
      <c r="J102">
        <v>150</v>
      </c>
      <c r="K102" s="32">
        <v>8.4905660377358555E-2</v>
      </c>
      <c r="L102" s="33">
        <f>K102*(O102/1000)</f>
        <v>0</v>
      </c>
      <c r="M102" s="32">
        <v>0.53237798742138376</v>
      </c>
      <c r="N102" s="32">
        <v>0.77669158805031457</v>
      </c>
      <c r="O102" s="32">
        <f>IF(J102=10, 1417, IF(J102=20, 1417, IF(J102=30, 1417, IF(J102=60, 1341, IF(J102=90, 1391, IF(J102=120, 1400, 0))))))</f>
        <v>0</v>
      </c>
      <c r="P102" s="32">
        <f>0.3*1000*O102</f>
        <v>0</v>
      </c>
      <c r="Q102" s="32">
        <f>$P102*M102*(1/1000000)</f>
        <v>0</v>
      </c>
      <c r="R102" s="32">
        <f>$P102*N102*(1/1000000)</f>
        <v>0</v>
      </c>
      <c r="T102" s="32">
        <f>30*L102</f>
        <v>0</v>
      </c>
    </row>
    <row r="103" spans="1:20" s="32" customFormat="1" outlineLevel="1" collapsed="1" x14ac:dyDescent="0.25">
      <c r="A103" s="33"/>
      <c r="B103" s="33"/>
      <c r="C103" s="34"/>
      <c r="D103" s="34"/>
      <c r="E103" s="34"/>
      <c r="F103" s="55" t="s">
        <v>121</v>
      </c>
      <c r="G103" s="9"/>
      <c r="H103" s="11"/>
      <c r="L103" s="33"/>
      <c r="T103" s="32">
        <f>SUBTOTAL(9,T98:T102)</f>
        <v>14.475218641457554</v>
      </c>
    </row>
    <row r="104" spans="1:20" hidden="1" outlineLevel="2" x14ac:dyDescent="0.25">
      <c r="A104" s="3" t="s">
        <v>20</v>
      </c>
      <c r="B104" s="3" t="s">
        <v>21</v>
      </c>
      <c r="C104" s="4">
        <v>2013</v>
      </c>
      <c r="D104" s="33" t="s">
        <v>61</v>
      </c>
      <c r="E104" s="33">
        <v>3</v>
      </c>
      <c r="F104" s="33" t="s">
        <v>40</v>
      </c>
      <c r="G104" s="35">
        <v>7276</v>
      </c>
      <c r="H104" s="11"/>
      <c r="I104" s="14">
        <v>0</v>
      </c>
      <c r="J104" s="14">
        <v>30</v>
      </c>
      <c r="K104" s="35">
        <v>7.6183609709204389E-2</v>
      </c>
      <c r="L104" s="33">
        <f>K104*(O104/1000)</f>
        <v>0.10795217495794263</v>
      </c>
      <c r="M104" s="35">
        <v>1.7858064247376426</v>
      </c>
      <c r="N104" s="35">
        <v>10.646662332772566</v>
      </c>
      <c r="O104" s="32">
        <f>IF(J104=10, 1417, IF(J104=20, 1417, IF(J104=30, 1417, IF(J104=60, 1341, IF(J104=90, 1391, IF(J104=120, 1400, 0))))))</f>
        <v>1417</v>
      </c>
      <c r="P104" s="32">
        <f>0.3*1000*O104</f>
        <v>425100</v>
      </c>
      <c r="Q104" s="32">
        <f>$P104*M104*(1/1000000)</f>
        <v>0.75914631115597175</v>
      </c>
      <c r="R104" s="32">
        <f>$P104*N104*(1/1000000)</f>
        <v>4.5258961576616175</v>
      </c>
      <c r="S104">
        <v>15.391856562120401</v>
      </c>
      <c r="T104" s="32">
        <f>30*L104</f>
        <v>3.2385652487382788</v>
      </c>
    </row>
    <row r="105" spans="1:20" hidden="1" outlineLevel="2" x14ac:dyDescent="0.25">
      <c r="A105" s="3" t="s">
        <v>20</v>
      </c>
      <c r="B105" s="3" t="s">
        <v>21</v>
      </c>
      <c r="C105" s="4">
        <v>2013</v>
      </c>
      <c r="D105" s="33" t="s">
        <v>61</v>
      </c>
      <c r="E105" s="33">
        <v>3</v>
      </c>
      <c r="F105" s="33" t="s">
        <v>40</v>
      </c>
      <c r="G105" s="35">
        <v>7277</v>
      </c>
      <c r="H105" s="11"/>
      <c r="I105">
        <v>30</v>
      </c>
      <c r="J105">
        <v>60</v>
      </c>
      <c r="K105" s="32">
        <v>6.3303188957639145E-2</v>
      </c>
      <c r="L105" s="33">
        <f>K105*(O105/1000)</f>
        <v>8.4889576392194091E-2</v>
      </c>
      <c r="M105" s="32">
        <v>0.58238781532603523</v>
      </c>
      <c r="N105" s="32">
        <v>2.2812436300174523</v>
      </c>
      <c r="O105" s="32">
        <f>IF(J105=10, 1417, IF(J105=20, 1417, IF(J105=30, 1417, IF(J105=60, 1341, IF(J105=90, 1391, IF(J105=120, 1400, 0))))))</f>
        <v>1341</v>
      </c>
      <c r="P105" s="32">
        <f>0.3*1000*O105</f>
        <v>402300</v>
      </c>
      <c r="Q105" s="32">
        <f>$P105*M105*(1/1000000)</f>
        <v>0.23429461810566396</v>
      </c>
      <c r="R105" s="32">
        <f>$P105*N105*(1/1000000)</f>
        <v>0.91774431235602094</v>
      </c>
      <c r="T105" s="32">
        <f>30*L105</f>
        <v>2.5466872917658225</v>
      </c>
    </row>
    <row r="106" spans="1:20" hidden="1" outlineLevel="2" x14ac:dyDescent="0.25">
      <c r="A106" s="3" t="s">
        <v>20</v>
      </c>
      <c r="B106" s="3" t="s">
        <v>21</v>
      </c>
      <c r="C106" s="4">
        <v>2013</v>
      </c>
      <c r="D106" s="33" t="s">
        <v>61</v>
      </c>
      <c r="E106" s="33">
        <v>3</v>
      </c>
      <c r="F106" s="33" t="s">
        <v>40</v>
      </c>
      <c r="G106" s="35">
        <v>7278</v>
      </c>
      <c r="H106" s="11"/>
      <c r="I106">
        <v>60</v>
      </c>
      <c r="J106">
        <v>90</v>
      </c>
      <c r="K106" s="32">
        <v>6.1259079903147731E-2</v>
      </c>
      <c r="L106" s="33">
        <f>K106*(O106/1000)</f>
        <v>8.5211380145278501E-2</v>
      </c>
      <c r="M106" s="32">
        <v>1.2131463196125911</v>
      </c>
      <c r="N106" s="32">
        <v>11.721925441888621</v>
      </c>
      <c r="O106" s="32">
        <f>IF(J106=10, 1417, IF(J106=20, 1417, IF(J106=30, 1417, IF(J106=60, 1341, IF(J106=90, 1391, IF(J106=120, 1400, 0))))))</f>
        <v>1391</v>
      </c>
      <c r="P106" s="32">
        <f>0.3*1000*O106</f>
        <v>417300</v>
      </c>
      <c r="Q106" s="32">
        <f>$P106*M106*(1/1000000)</f>
        <v>0.50624595917433424</v>
      </c>
      <c r="R106" s="32">
        <f>$P106*N106*(1/1000000)</f>
        <v>4.8915594869001211</v>
      </c>
      <c r="T106" s="32">
        <f>30*L106</f>
        <v>2.556341404358355</v>
      </c>
    </row>
    <row r="107" spans="1:20" hidden="1" outlineLevel="2" x14ac:dyDescent="0.25">
      <c r="A107" s="3" t="s">
        <v>20</v>
      </c>
      <c r="B107" s="3" t="s">
        <v>21</v>
      </c>
      <c r="C107" s="4">
        <v>2013</v>
      </c>
      <c r="D107" s="33" t="s">
        <v>61</v>
      </c>
      <c r="E107" s="33">
        <v>3</v>
      </c>
      <c r="F107" s="33" t="s">
        <v>40</v>
      </c>
      <c r="G107" s="35">
        <v>7279</v>
      </c>
      <c r="H107" s="11"/>
      <c r="I107">
        <v>90</v>
      </c>
      <c r="J107">
        <v>120</v>
      </c>
      <c r="K107" s="32">
        <v>5.8276199804113499E-2</v>
      </c>
      <c r="L107" s="33">
        <f>K107*(O107/1000)</f>
        <v>8.1586679725758893E-2</v>
      </c>
      <c r="M107" s="32">
        <v>9.7843952007835439E-2</v>
      </c>
      <c r="N107" s="32">
        <v>1.5442813703885077</v>
      </c>
      <c r="O107" s="32">
        <f>IF(J107=10, 1417, IF(J107=20, 1417, IF(J107=30, 1417, IF(J107=60, 1341, IF(J107=90, 1391, IF(J107=120, 1400, 0))))))</f>
        <v>1400</v>
      </c>
      <c r="P107" s="32">
        <f>0.3*1000*O107</f>
        <v>420000</v>
      </c>
      <c r="Q107" s="32">
        <f>$P107*M107*(1/1000000)</f>
        <v>4.1094459843290881E-2</v>
      </c>
      <c r="R107" s="32">
        <f>$P107*N107*(1/1000000)</f>
        <v>0.64859817556317323</v>
      </c>
      <c r="T107" s="32">
        <f>30*L107</f>
        <v>2.4476003917727667</v>
      </c>
    </row>
    <row r="108" spans="1:20" s="32" customFormat="1" outlineLevel="1" collapsed="1" x14ac:dyDescent="0.25">
      <c r="A108" s="33"/>
      <c r="B108" s="33"/>
      <c r="C108" s="34"/>
      <c r="D108" s="33"/>
      <c r="E108" s="33"/>
      <c r="F108" s="56" t="s">
        <v>122</v>
      </c>
      <c r="G108" s="35"/>
      <c r="H108" s="11"/>
      <c r="L108" s="33"/>
      <c r="T108" s="32">
        <f>SUBTOTAL(9,T104:T107)</f>
        <v>10.789194336635223</v>
      </c>
    </row>
    <row r="109" spans="1:20" hidden="1" outlineLevel="2" x14ac:dyDescent="0.25">
      <c r="A109" s="3" t="s">
        <v>20</v>
      </c>
      <c r="B109" s="3" t="s">
        <v>21</v>
      </c>
      <c r="C109" s="4">
        <v>2013</v>
      </c>
      <c r="D109" s="34" t="s">
        <v>69</v>
      </c>
      <c r="E109" s="34">
        <v>3</v>
      </c>
      <c r="F109" s="6" t="s">
        <v>41</v>
      </c>
      <c r="G109" s="9">
        <v>7201</v>
      </c>
      <c r="H109" s="11"/>
      <c r="I109" s="14">
        <v>0</v>
      </c>
      <c r="J109" s="14">
        <v>30</v>
      </c>
      <c r="K109" s="35">
        <v>9.1713596138374737E-2</v>
      </c>
      <c r="L109" s="33">
        <f>K109*(O109/1000)</f>
        <v>0.129958165728077</v>
      </c>
      <c r="M109" s="35">
        <v>12.193431000268168</v>
      </c>
      <c r="N109" s="35">
        <v>5.0797454880665063</v>
      </c>
      <c r="O109" s="32">
        <f>IF(J109=10, 1417, IF(J109=20, 1417, IF(J109=30, 1417, IF(J109=60, 1341, IF(J109=90, 1391, IF(J109=120, 1400, 0))))))</f>
        <v>1417</v>
      </c>
      <c r="P109" s="32">
        <f>0.3*1000*O109</f>
        <v>425100</v>
      </c>
      <c r="Q109" s="32">
        <f>$P109*M109*(1/1000000)</f>
        <v>5.1834275182139979</v>
      </c>
      <c r="R109" s="32">
        <f>$P109*N109*(1/1000000)</f>
        <v>2.1593998069770719</v>
      </c>
      <c r="S109">
        <v>8.3192139403424648</v>
      </c>
      <c r="T109" s="32">
        <f>30*L109</f>
        <v>3.8987449718423099</v>
      </c>
    </row>
    <row r="110" spans="1:20" hidden="1" outlineLevel="2" x14ac:dyDescent="0.25">
      <c r="A110" s="3" t="s">
        <v>20</v>
      </c>
      <c r="B110" s="3" t="s">
        <v>21</v>
      </c>
      <c r="C110" s="4">
        <v>2013</v>
      </c>
      <c r="D110" s="34" t="s">
        <v>69</v>
      </c>
      <c r="E110" s="34">
        <v>3</v>
      </c>
      <c r="F110" s="6" t="s">
        <v>41</v>
      </c>
      <c r="G110" s="9">
        <v>7202</v>
      </c>
      <c r="H110" s="11"/>
      <c r="I110" s="32">
        <v>30</v>
      </c>
      <c r="J110" s="32">
        <v>60</v>
      </c>
      <c r="K110" s="32">
        <v>8.5949973390101228E-2</v>
      </c>
      <c r="L110" s="33">
        <f>K110*(O110/1000)</f>
        <v>0.11525891431612574</v>
      </c>
      <c r="M110" s="32">
        <v>0.42234392407308852</v>
      </c>
      <c r="N110" s="32">
        <v>0.63927931302111052</v>
      </c>
      <c r="O110" s="32">
        <f>IF(J110=10, 1417, IF(J110=20, 1417, IF(J110=30, 1417, IF(J110=60, 1341, IF(J110=90, 1391, IF(J110=120, 1400, 0))))))</f>
        <v>1341</v>
      </c>
      <c r="P110" s="32">
        <f>0.3*1000*O110</f>
        <v>402300</v>
      </c>
      <c r="Q110" s="32">
        <f>$P110*M110*(1/1000000)</f>
        <v>0.16990896065460351</v>
      </c>
      <c r="R110" s="32">
        <f>$P110*N110*(1/1000000)</f>
        <v>0.25718206762839274</v>
      </c>
      <c r="T110" s="32">
        <f>30*L110</f>
        <v>3.4577674294837721</v>
      </c>
    </row>
    <row r="111" spans="1:20" hidden="1" outlineLevel="2" x14ac:dyDescent="0.25">
      <c r="A111" s="3" t="s">
        <v>20</v>
      </c>
      <c r="B111" s="3" t="s">
        <v>21</v>
      </c>
      <c r="C111" s="4">
        <v>2013</v>
      </c>
      <c r="D111" s="34" t="s">
        <v>69</v>
      </c>
      <c r="E111" s="34">
        <v>3</v>
      </c>
      <c r="F111" s="6" t="s">
        <v>41</v>
      </c>
      <c r="G111" s="9">
        <v>7203</v>
      </c>
      <c r="H111" s="11"/>
      <c r="I111">
        <v>60</v>
      </c>
      <c r="J111">
        <v>90</v>
      </c>
      <c r="K111" s="32">
        <v>8.6220789685737126E-2</v>
      </c>
      <c r="L111" s="33">
        <f>K111*(O111/1000)</f>
        <v>0.11993311845286034</v>
      </c>
      <c r="M111" s="32">
        <v>0.30255643298415247</v>
      </c>
      <c r="N111" s="32">
        <v>0.2931015444533977</v>
      </c>
      <c r="O111" s="32">
        <f>IF(J111=10, 1417, IF(J111=20, 1417, IF(J111=30, 1417, IF(J111=60, 1341, IF(J111=90, 1391, IF(J111=120, 1400, 0))))))</f>
        <v>1391</v>
      </c>
      <c r="P111" s="32">
        <f>0.3*1000*O111</f>
        <v>417300</v>
      </c>
      <c r="Q111" s="32">
        <f>$P111*M111*(1/1000000)</f>
        <v>0.12625679948428681</v>
      </c>
      <c r="R111" s="32">
        <f>$P111*N111*(1/1000000)</f>
        <v>0.12231127450040286</v>
      </c>
      <c r="T111" s="32">
        <f>30*L111</f>
        <v>3.5979935535858103</v>
      </c>
    </row>
    <row r="112" spans="1:20" hidden="1" outlineLevel="2" x14ac:dyDescent="0.25">
      <c r="A112" s="3" t="s">
        <v>20</v>
      </c>
      <c r="B112" s="3" t="s">
        <v>21</v>
      </c>
      <c r="C112" s="4">
        <v>2013</v>
      </c>
      <c r="D112" s="34" t="s">
        <v>69</v>
      </c>
      <c r="E112" s="34">
        <v>3</v>
      </c>
      <c r="F112" s="6" t="s">
        <v>41</v>
      </c>
      <c r="G112" s="9">
        <v>7204</v>
      </c>
      <c r="H112" s="11"/>
      <c r="I112">
        <v>90</v>
      </c>
      <c r="J112">
        <v>120</v>
      </c>
      <c r="K112" s="32">
        <v>8.8505489580999394E-2</v>
      </c>
      <c r="L112" s="33">
        <f>K112*(O112/1000)</f>
        <v>0.12390768541339914</v>
      </c>
      <c r="M112" s="32">
        <v>0.51140832026290239</v>
      </c>
      <c r="N112" s="32">
        <v>0.20460956755545595</v>
      </c>
      <c r="O112" s="32">
        <f>IF(J112=10, 1417, IF(J112=20, 1417, IF(J112=30, 1417, IF(J112=60, 1341, IF(J112=90, 1391, IF(J112=120, 1400, 0))))))</f>
        <v>1400</v>
      </c>
      <c r="P112" s="32">
        <f>0.3*1000*O112</f>
        <v>420000</v>
      </c>
      <c r="Q112" s="32">
        <f>$P112*M112*(1/1000000)</f>
        <v>0.21479149451041898</v>
      </c>
      <c r="R112" s="32">
        <f>$P112*N112*(1/1000000)</f>
        <v>8.5936018373291498E-2</v>
      </c>
      <c r="T112" s="32">
        <f>30*L112</f>
        <v>3.7172305624019741</v>
      </c>
    </row>
    <row r="113" spans="1:20" hidden="1" outlineLevel="2" x14ac:dyDescent="0.25">
      <c r="A113" s="3" t="s">
        <v>20</v>
      </c>
      <c r="B113" s="3" t="s">
        <v>21</v>
      </c>
      <c r="C113" s="4">
        <v>2013</v>
      </c>
      <c r="D113" s="34" t="s">
        <v>69</v>
      </c>
      <c r="E113" s="34">
        <v>3</v>
      </c>
      <c r="F113" s="6" t="s">
        <v>41</v>
      </c>
      <c r="G113" s="9">
        <v>7205</v>
      </c>
      <c r="H113" s="11"/>
      <c r="I113">
        <v>120</v>
      </c>
      <c r="J113">
        <v>150</v>
      </c>
      <c r="K113" s="32">
        <v>9.1087995501827432E-2</v>
      </c>
      <c r="L113" s="33">
        <f>K113*(O113/1000)</f>
        <v>0</v>
      </c>
      <c r="M113" s="32">
        <v>1.078633183394246</v>
      </c>
      <c r="N113" s="32">
        <v>1.5982413011901415</v>
      </c>
      <c r="O113" s="32">
        <f>IF(J113=10, 1417, IF(J113=20, 1417, IF(J113=30, 1417, IF(J113=60, 1341, IF(J113=90, 1391, IF(J113=120, 1400, 0))))))</f>
        <v>0</v>
      </c>
      <c r="P113" s="32">
        <f>0.3*1000*O113</f>
        <v>0</v>
      </c>
      <c r="Q113" s="32">
        <f>$P113*M113*(1/1000000)</f>
        <v>0</v>
      </c>
      <c r="R113" s="32">
        <f>$P113*N113*(1/1000000)</f>
        <v>0</v>
      </c>
      <c r="T113" s="32">
        <f>30*L113</f>
        <v>0</v>
      </c>
    </row>
    <row r="114" spans="1:20" s="32" customFormat="1" outlineLevel="1" collapsed="1" x14ac:dyDescent="0.25">
      <c r="A114" s="33"/>
      <c r="B114" s="33"/>
      <c r="C114" s="34"/>
      <c r="D114" s="34"/>
      <c r="E114" s="34"/>
      <c r="F114" s="55" t="s">
        <v>123</v>
      </c>
      <c r="G114" s="9"/>
      <c r="H114" s="11"/>
      <c r="L114" s="33"/>
      <c r="T114" s="32">
        <f>SUBTOTAL(9,T109:T113)</f>
        <v>14.671736517313867</v>
      </c>
    </row>
    <row r="115" spans="1:20" hidden="1" outlineLevel="2" x14ac:dyDescent="0.25">
      <c r="A115" s="3" t="s">
        <v>20</v>
      </c>
      <c r="B115" s="3" t="s">
        <v>21</v>
      </c>
      <c r="C115" s="4">
        <v>2013</v>
      </c>
      <c r="D115" s="33" t="s">
        <v>63</v>
      </c>
      <c r="E115" s="33">
        <v>3</v>
      </c>
      <c r="F115" s="33" t="s">
        <v>42</v>
      </c>
      <c r="G115" s="35">
        <v>7281</v>
      </c>
      <c r="H115" s="11"/>
      <c r="I115" s="14">
        <v>0</v>
      </c>
      <c r="J115" s="14">
        <v>30</v>
      </c>
      <c r="K115" s="35">
        <v>8.6561581619022235E-2</v>
      </c>
      <c r="L115" s="33">
        <f>K115*(O115/1000)</f>
        <v>0.12265776115415451</v>
      </c>
      <c r="M115" s="35">
        <v>0.51641092595066351</v>
      </c>
      <c r="N115" s="35">
        <v>6.22853633671743</v>
      </c>
      <c r="O115" s="32">
        <f>IF(J115=10, 1417, IF(J115=20, 1417, IF(J115=30, 1417, IF(J115=60, 1341, IF(J115=90, 1391, IF(J115=120, 1400, 0))))))</f>
        <v>1417</v>
      </c>
      <c r="P115" s="32">
        <f>0.3*1000*O115</f>
        <v>425100</v>
      </c>
      <c r="Q115" s="32">
        <f>$P115*M115*(1/1000000)</f>
        <v>0.21952628462162707</v>
      </c>
      <c r="R115" s="32">
        <f>$P115*N115*(1/1000000)</f>
        <v>2.6477507967385794</v>
      </c>
      <c r="S115">
        <v>4.3111771989482754</v>
      </c>
      <c r="T115" s="32">
        <f>30*L115</f>
        <v>3.6797328346246352</v>
      </c>
    </row>
    <row r="116" spans="1:20" hidden="1" outlineLevel="2" x14ac:dyDescent="0.25">
      <c r="A116" s="3" t="s">
        <v>20</v>
      </c>
      <c r="B116" s="3" t="s">
        <v>21</v>
      </c>
      <c r="C116" s="4">
        <v>2013</v>
      </c>
      <c r="D116" s="33" t="s">
        <v>63</v>
      </c>
      <c r="E116" s="33">
        <v>3</v>
      </c>
      <c r="F116" s="33" t="s">
        <v>42</v>
      </c>
      <c r="G116" s="35">
        <v>7282</v>
      </c>
      <c r="H116" s="11"/>
      <c r="I116" s="32">
        <v>30</v>
      </c>
      <c r="J116" s="32">
        <v>60</v>
      </c>
      <c r="K116" s="32">
        <v>6.4658016274466629E-2</v>
      </c>
      <c r="L116" s="33">
        <f>K116*(O116/1000)</f>
        <v>8.6706399824059741E-2</v>
      </c>
      <c r="M116" s="32">
        <v>0.15853832288688507</v>
      </c>
      <c r="N116" s="32">
        <v>0.73789518913569374</v>
      </c>
      <c r="O116" s="32">
        <f>IF(J116=10, 1417, IF(J116=20, 1417, IF(J116=30, 1417, IF(J116=60, 1341, IF(J116=90, 1391, IF(J116=120, 1400, 0))))))</f>
        <v>1341</v>
      </c>
      <c r="P116" s="32">
        <f>0.3*1000*O116</f>
        <v>402300</v>
      </c>
      <c r="Q116" s="32">
        <f>$P116*M116*(1/1000000)</f>
        <v>6.3779967297393866E-2</v>
      </c>
      <c r="R116" s="32">
        <f>$P116*N116*(1/1000000)</f>
        <v>0.29685523458928958</v>
      </c>
      <c r="T116" s="32">
        <f>30*L116</f>
        <v>2.6011919947217921</v>
      </c>
    </row>
    <row r="117" spans="1:20" hidden="1" outlineLevel="2" x14ac:dyDescent="0.25">
      <c r="A117" s="3" t="s">
        <v>20</v>
      </c>
      <c r="B117" s="3" t="s">
        <v>21</v>
      </c>
      <c r="C117" s="4">
        <v>2013</v>
      </c>
      <c r="D117" s="33" t="s">
        <v>63</v>
      </c>
      <c r="E117" s="33">
        <v>3</v>
      </c>
      <c r="F117" s="33" t="s">
        <v>42</v>
      </c>
      <c r="G117" s="35">
        <v>7283</v>
      </c>
      <c r="H117" s="11"/>
      <c r="I117">
        <v>60</v>
      </c>
      <c r="J117">
        <v>90</v>
      </c>
      <c r="K117" s="32">
        <v>5.8163036155400936E-2</v>
      </c>
      <c r="L117" s="33">
        <f>K117*(O117/1000)</f>
        <v>8.0904783292162705E-2</v>
      </c>
      <c r="M117" s="32">
        <v>0.17254466090276216</v>
      </c>
      <c r="N117" s="32">
        <v>0.53137054794520544</v>
      </c>
      <c r="O117" s="32">
        <f>IF(J117=10, 1417, IF(J117=20, 1417, IF(J117=30, 1417, IF(J117=60, 1341, IF(J117=90, 1391, IF(J117=120, 1400, 0))))))</f>
        <v>1391</v>
      </c>
      <c r="P117" s="32">
        <f>0.3*1000*O117</f>
        <v>417300</v>
      </c>
      <c r="Q117" s="32">
        <f>$P117*M117*(1/1000000)</f>
        <v>7.200288699472264E-2</v>
      </c>
      <c r="R117" s="32">
        <f>$P117*N117*(1/1000000)</f>
        <v>0.22174092965753422</v>
      </c>
      <c r="T117" s="32">
        <f>30*L117</f>
        <v>2.427143498764881</v>
      </c>
    </row>
    <row r="118" spans="1:20" hidden="1" outlineLevel="2" x14ac:dyDescent="0.25">
      <c r="A118" s="3" t="s">
        <v>20</v>
      </c>
      <c r="B118" s="3" t="s">
        <v>21</v>
      </c>
      <c r="C118" s="4">
        <v>2013</v>
      </c>
      <c r="D118" s="33" t="s">
        <v>63</v>
      </c>
      <c r="E118" s="33">
        <v>3</v>
      </c>
      <c r="F118" s="33" t="s">
        <v>42</v>
      </c>
      <c r="G118" s="35">
        <v>7284</v>
      </c>
      <c r="H118" s="11"/>
      <c r="I118">
        <v>90</v>
      </c>
      <c r="J118">
        <v>120</v>
      </c>
      <c r="K118" s="32">
        <v>5.0486755716549779E-2</v>
      </c>
      <c r="L118" s="33">
        <f>K118*(O118/1000)</f>
        <v>7.0681458003169689E-2</v>
      </c>
      <c r="M118" s="32">
        <v>0.15330270356954195</v>
      </c>
      <c r="N118" s="32">
        <v>1.7265094370236211</v>
      </c>
      <c r="O118" s="32">
        <f>IF(J118=10, 1417, IF(J118=20, 1417, IF(J118=30, 1417, IF(J118=60, 1341, IF(J118=90, 1391, IF(J118=120, 1400, 0))))))</f>
        <v>1400</v>
      </c>
      <c r="P118" s="32">
        <f>0.3*1000*O118</f>
        <v>420000</v>
      </c>
      <c r="Q118" s="32">
        <f>$P118*M118*(1/1000000)</f>
        <v>6.4387135499207618E-2</v>
      </c>
      <c r="R118" s="32">
        <f>$P118*N118*(1/1000000)</f>
        <v>0.72513396354992077</v>
      </c>
      <c r="T118" s="32">
        <f>30*L118</f>
        <v>2.1204437400950908</v>
      </c>
    </row>
    <row r="119" spans="1:20" hidden="1" outlineLevel="2" x14ac:dyDescent="0.25">
      <c r="A119" s="3" t="s">
        <v>20</v>
      </c>
      <c r="B119" s="3" t="s">
        <v>21</v>
      </c>
      <c r="C119" s="4">
        <v>2013</v>
      </c>
      <c r="D119" s="33" t="s">
        <v>63</v>
      </c>
      <c r="E119" s="33">
        <v>3</v>
      </c>
      <c r="F119" s="33" t="s">
        <v>42</v>
      </c>
      <c r="G119" s="35">
        <v>7285</v>
      </c>
      <c r="H119" s="11"/>
      <c r="I119">
        <v>120</v>
      </c>
      <c r="J119">
        <v>150</v>
      </c>
      <c r="K119" s="32">
        <v>7.2024085224641016E-2</v>
      </c>
      <c r="L119" s="33">
        <f>K119*(O119/1000)</f>
        <v>0</v>
      </c>
      <c r="M119" s="32">
        <v>0.34460771479851787</v>
      </c>
      <c r="N119" s="32">
        <v>10.80209589509032</v>
      </c>
      <c r="O119" s="32">
        <f>IF(J119=10, 1417, IF(J119=20, 1417, IF(J119=30, 1417, IF(J119=60, 1341, IF(J119=90, 1391, IF(J119=120, 1400, 0))))))</f>
        <v>0</v>
      </c>
      <c r="P119" s="32">
        <f>0.3*1000*O119</f>
        <v>0</v>
      </c>
      <c r="Q119" s="32">
        <f>$P119*M119*(1/1000000)</f>
        <v>0</v>
      </c>
      <c r="R119" s="32">
        <f>$P119*N119*(1/1000000)</f>
        <v>0</v>
      </c>
      <c r="T119" s="32">
        <f>30*L119</f>
        <v>0</v>
      </c>
    </row>
    <row r="120" spans="1:20" s="32" customFormat="1" outlineLevel="1" collapsed="1" x14ac:dyDescent="0.25">
      <c r="A120" s="33"/>
      <c r="B120" s="33"/>
      <c r="C120" s="34"/>
      <c r="D120" s="33"/>
      <c r="E120" s="33"/>
      <c r="F120" s="56" t="s">
        <v>124</v>
      </c>
      <c r="G120" s="35"/>
      <c r="H120" s="11"/>
      <c r="L120" s="33"/>
      <c r="T120" s="32">
        <f>SUBTOTAL(9,T115:T119)</f>
        <v>10.828512068206399</v>
      </c>
    </row>
    <row r="121" spans="1:20" hidden="1" outlineLevel="2" x14ac:dyDescent="0.25">
      <c r="A121" s="3" t="s">
        <v>20</v>
      </c>
      <c r="B121" s="3" t="s">
        <v>21</v>
      </c>
      <c r="C121" s="4">
        <v>2013</v>
      </c>
      <c r="D121" s="34" t="s">
        <v>66</v>
      </c>
      <c r="E121" s="4">
        <v>3</v>
      </c>
      <c r="F121" s="6" t="s">
        <v>43</v>
      </c>
      <c r="G121" s="9">
        <v>7206</v>
      </c>
      <c r="H121" s="11"/>
      <c r="I121" s="14">
        <v>0</v>
      </c>
      <c r="J121" s="14">
        <v>30</v>
      </c>
      <c r="K121" s="35">
        <v>0.11834164261348704</v>
      </c>
      <c r="L121" s="33">
        <f>K121*(O121/1000)</f>
        <v>0.16769010758331113</v>
      </c>
      <c r="M121" s="35">
        <v>1.5286331584011197</v>
      </c>
      <c r="N121" s="35">
        <v>16.24529595031925</v>
      </c>
      <c r="O121" s="32">
        <f>IF(J121=10, 1417, IF(J121=20, 1417, IF(J121=30, 1417, IF(J121=60, 1341, IF(J121=90, 1391, IF(J121=120, 1400, 0))))))</f>
        <v>1417</v>
      </c>
      <c r="P121" s="32">
        <f>0.3*1000*O121</f>
        <v>425100</v>
      </c>
      <c r="Q121" s="32">
        <f>$P121*M121*(1/1000000)</f>
        <v>0.64982195563631595</v>
      </c>
      <c r="R121" s="32">
        <f>$P121*N121*(1/1000000)</f>
        <v>6.9058753084807121</v>
      </c>
      <c r="S121">
        <v>17.914346123552047</v>
      </c>
      <c r="T121" s="32">
        <f>30*L121</f>
        <v>5.030703227499334</v>
      </c>
    </row>
    <row r="122" spans="1:20" hidden="1" outlineLevel="2" x14ac:dyDescent="0.25">
      <c r="A122" s="3" t="s">
        <v>20</v>
      </c>
      <c r="B122" s="3" t="s">
        <v>21</v>
      </c>
      <c r="C122" s="4">
        <v>2013</v>
      </c>
      <c r="D122" s="34" t="s">
        <v>66</v>
      </c>
      <c r="E122" s="34">
        <v>3</v>
      </c>
      <c r="F122" s="6" t="s">
        <v>43</v>
      </c>
      <c r="G122" s="9">
        <v>7207</v>
      </c>
      <c r="H122" s="11"/>
      <c r="I122" s="32">
        <v>30</v>
      </c>
      <c r="J122" s="32">
        <v>60</v>
      </c>
      <c r="K122" s="32">
        <v>0.11925327389244918</v>
      </c>
      <c r="L122" s="33">
        <f>K122*(O122/1000)</f>
        <v>0.15991864028977434</v>
      </c>
      <c r="M122" s="32">
        <v>1.1570809661465589</v>
      </c>
      <c r="N122" s="32">
        <v>6.1695839300640856</v>
      </c>
      <c r="O122" s="32">
        <f>IF(J122=10, 1417, IF(J122=20, 1417, IF(J122=30, 1417, IF(J122=60, 1341, IF(J122=90, 1391, IF(J122=120, 1400, 0))))))</f>
        <v>1341</v>
      </c>
      <c r="P122" s="32">
        <f>0.3*1000*O122</f>
        <v>402300</v>
      </c>
      <c r="Q122" s="32">
        <f>$P122*M122*(1/1000000)</f>
        <v>0.46549367268076058</v>
      </c>
      <c r="R122" s="32">
        <f>$P122*N122*(1/1000000)</f>
        <v>2.4820236150647816</v>
      </c>
      <c r="T122" s="32">
        <f>30*L122</f>
        <v>4.7975592086932304</v>
      </c>
    </row>
    <row r="123" spans="1:20" hidden="1" outlineLevel="2" x14ac:dyDescent="0.25">
      <c r="A123" s="3" t="s">
        <v>20</v>
      </c>
      <c r="B123" s="3" t="s">
        <v>21</v>
      </c>
      <c r="C123" s="4">
        <v>2013</v>
      </c>
      <c r="D123" s="34" t="s">
        <v>66</v>
      </c>
      <c r="E123" s="34">
        <v>3</v>
      </c>
      <c r="F123" s="6" t="s">
        <v>43</v>
      </c>
      <c r="G123" s="9">
        <v>7208</v>
      </c>
      <c r="H123" s="11"/>
      <c r="I123">
        <v>60</v>
      </c>
      <c r="J123">
        <v>90</v>
      </c>
      <c r="K123" s="32">
        <v>0.12129202373104803</v>
      </c>
      <c r="L123" s="33">
        <f>K123*(O123/1000)</f>
        <v>0.16871720500988779</v>
      </c>
      <c r="M123" s="32">
        <v>0.61798163315754773</v>
      </c>
      <c r="N123" s="32">
        <v>3.0339458965062618</v>
      </c>
      <c r="O123" s="32">
        <f>IF(J123=10, 1417, IF(J123=20, 1417, IF(J123=30, 1417, IF(J123=60, 1341, IF(J123=90, 1391, IF(J123=120, 1400, 0))))))</f>
        <v>1391</v>
      </c>
      <c r="P123" s="32">
        <f>0.3*1000*O123</f>
        <v>417300</v>
      </c>
      <c r="Q123" s="32">
        <f>$P123*M123*(1/1000000)</f>
        <v>0.25788373551664467</v>
      </c>
      <c r="R123" s="32">
        <f>$P123*N123*(1/1000000)</f>
        <v>1.266065622612063</v>
      </c>
      <c r="T123" s="32">
        <f>30*L123</f>
        <v>5.0615161502966339</v>
      </c>
    </row>
    <row r="124" spans="1:20" hidden="1" outlineLevel="2" x14ac:dyDescent="0.25">
      <c r="A124" s="3" t="s">
        <v>20</v>
      </c>
      <c r="B124" s="3" t="s">
        <v>21</v>
      </c>
      <c r="C124" s="4">
        <v>2013</v>
      </c>
      <c r="D124" s="34" t="s">
        <v>66</v>
      </c>
      <c r="E124" s="34">
        <v>3</v>
      </c>
      <c r="F124" s="6" t="s">
        <v>43</v>
      </c>
      <c r="G124" s="9">
        <v>7209</v>
      </c>
      <c r="H124" s="11"/>
      <c r="I124">
        <v>90</v>
      </c>
      <c r="J124">
        <v>120</v>
      </c>
      <c r="K124">
        <v>0.11543164587918804</v>
      </c>
      <c r="L124" s="33">
        <f>K124*(O124/1000)</f>
        <v>0.16160430423086325</v>
      </c>
      <c r="M124">
        <v>5.8248694352734969</v>
      </c>
      <c r="N124">
        <v>8.1922310732045318</v>
      </c>
      <c r="O124" s="32">
        <f>IF(J124=10, 1417, IF(J124=20, 1417, IF(J124=30, 1417, IF(J124=60, 1341, IF(J124=90, 1391, IF(J124=120, 1400, 0))))))</f>
        <v>1400</v>
      </c>
      <c r="P124" s="32">
        <f>0.3*1000*O124</f>
        <v>420000</v>
      </c>
      <c r="Q124" s="32">
        <f>$P124*M124*(1/1000000)</f>
        <v>2.4464451628148685</v>
      </c>
      <c r="R124" s="32">
        <f>$P124*N124*(1/1000000)</f>
        <v>3.4407370507459034</v>
      </c>
      <c r="T124" s="32">
        <f>30*L124</f>
        <v>4.8481291269258975</v>
      </c>
    </row>
    <row r="125" spans="1:20" hidden="1" outlineLevel="2" x14ac:dyDescent="0.25">
      <c r="A125" s="3" t="s">
        <v>20</v>
      </c>
      <c r="B125" s="3" t="s">
        <v>21</v>
      </c>
      <c r="C125" s="4">
        <v>2013</v>
      </c>
      <c r="D125" s="34" t="s">
        <v>66</v>
      </c>
      <c r="E125" s="34">
        <v>3</v>
      </c>
      <c r="F125" s="6" t="s">
        <v>43</v>
      </c>
      <c r="G125" s="9">
        <v>7210</v>
      </c>
      <c r="H125" s="11"/>
      <c r="I125">
        <v>120</v>
      </c>
      <c r="J125">
        <v>150</v>
      </c>
      <c r="K125">
        <v>0.11114023591087817</v>
      </c>
      <c r="L125" s="33">
        <f>K125*(O125/1000)</f>
        <v>0</v>
      </c>
      <c r="M125">
        <v>1.0331587188728704</v>
      </c>
      <c r="N125">
        <v>5.6888324180865011</v>
      </c>
      <c r="O125" s="32">
        <f>IF(J125=10, 1417, IF(J125=20, 1417, IF(J125=30, 1417, IF(J125=60, 1341, IF(J125=90, 1391, IF(J125=120, 1400, 0))))))</f>
        <v>0</v>
      </c>
      <c r="P125" s="32">
        <f>0.3*1000*O125</f>
        <v>0</v>
      </c>
      <c r="Q125" s="32">
        <f>$P125*M125*(1/1000000)</f>
        <v>0</v>
      </c>
      <c r="R125" s="32">
        <f>$P125*N125*(1/1000000)</f>
        <v>0</v>
      </c>
      <c r="T125" s="32">
        <f>30*L125</f>
        <v>0</v>
      </c>
    </row>
    <row r="126" spans="1:20" s="32" customFormat="1" outlineLevel="1" collapsed="1" x14ac:dyDescent="0.25">
      <c r="A126" s="33"/>
      <c r="B126" s="33"/>
      <c r="C126" s="34"/>
      <c r="D126" s="34"/>
      <c r="E126" s="34"/>
      <c r="F126" s="55" t="s">
        <v>125</v>
      </c>
      <c r="G126" s="9"/>
      <c r="H126" s="11"/>
      <c r="L126" s="33"/>
      <c r="T126" s="32">
        <f>SUBTOTAL(9,T121:T125)</f>
        <v>19.737907713415094</v>
      </c>
    </row>
    <row r="127" spans="1:20" hidden="1" outlineLevel="2" x14ac:dyDescent="0.25">
      <c r="A127" s="3" t="s">
        <v>20</v>
      </c>
      <c r="B127" s="3" t="s">
        <v>21</v>
      </c>
      <c r="C127" s="4">
        <v>2013</v>
      </c>
      <c r="D127" s="33" t="s">
        <v>60</v>
      </c>
      <c r="E127" s="33">
        <v>3</v>
      </c>
      <c r="F127" s="33" t="s">
        <v>44</v>
      </c>
      <c r="G127" s="35">
        <v>7286</v>
      </c>
      <c r="H127" s="11"/>
      <c r="I127" s="14">
        <v>0</v>
      </c>
      <c r="J127" s="14">
        <v>30</v>
      </c>
      <c r="K127" s="35">
        <v>7.6123595505618216E-2</v>
      </c>
      <c r="L127" s="33">
        <f>K127*(O127/1000)</f>
        <v>0.10786713483146101</v>
      </c>
      <c r="M127" s="35">
        <v>0.27685869452247203</v>
      </c>
      <c r="N127" s="35">
        <v>8.8994919782303405</v>
      </c>
      <c r="O127" s="32">
        <f>IF(J127=10, 1417, IF(J127=20, 1417, IF(J127=30, 1417, IF(J127=60, 1341, IF(J127=90, 1391, IF(J127=120, 1400, 0))))))</f>
        <v>1417</v>
      </c>
      <c r="P127" s="32">
        <f>0.3*1000*O127</f>
        <v>425100</v>
      </c>
      <c r="Q127" s="32">
        <f>$P127*M127*(1/1000000)</f>
        <v>0.11769263104150285</v>
      </c>
      <c r="R127" s="32">
        <f>$P127*N127*(1/1000000)</f>
        <v>3.7831740399457177</v>
      </c>
      <c r="S127">
        <v>6.089232795750724</v>
      </c>
      <c r="T127" s="32">
        <f>30*L127</f>
        <v>3.2360140449438304</v>
      </c>
    </row>
    <row r="128" spans="1:20" hidden="1" outlineLevel="2" x14ac:dyDescent="0.25">
      <c r="A128" s="3" t="s">
        <v>20</v>
      </c>
      <c r="B128" s="3" t="s">
        <v>21</v>
      </c>
      <c r="C128" s="4">
        <v>2013</v>
      </c>
      <c r="D128" s="33" t="s">
        <v>60</v>
      </c>
      <c r="E128" s="33">
        <v>3</v>
      </c>
      <c r="F128" s="33" t="s">
        <v>44</v>
      </c>
      <c r="G128" s="35">
        <v>7287</v>
      </c>
      <c r="H128" s="11"/>
      <c r="I128" s="32">
        <v>30</v>
      </c>
      <c r="J128" s="32">
        <v>60</v>
      </c>
      <c r="K128" s="32">
        <v>6.1310190369540815E-2</v>
      </c>
      <c r="L128" s="33">
        <f>K128*(O128/1000)</f>
        <v>8.2216965285554236E-2</v>
      </c>
      <c r="M128" s="32">
        <v>0.2565197898002986</v>
      </c>
      <c r="N128" s="32">
        <v>0.84133917949794712</v>
      </c>
      <c r="O128" s="32">
        <f>IF(J128=10, 1417, IF(J128=20, 1417, IF(J128=30, 1417, IF(J128=60, 1341, IF(J128=90, 1391, IF(J128=120, 1400, 0))))))</f>
        <v>1341</v>
      </c>
      <c r="P128" s="32">
        <f>0.3*1000*O128</f>
        <v>402300</v>
      </c>
      <c r="Q128" s="32">
        <f>$P128*M128*(1/1000000)</f>
        <v>0.10319791143666013</v>
      </c>
      <c r="R128" s="32">
        <f>$P128*N128*(1/1000000)</f>
        <v>0.33847075191202408</v>
      </c>
      <c r="T128" s="32">
        <f>30*L128</f>
        <v>2.4665089585666271</v>
      </c>
    </row>
    <row r="129" spans="1:20" hidden="1" outlineLevel="2" x14ac:dyDescent="0.25">
      <c r="A129" s="3" t="s">
        <v>20</v>
      </c>
      <c r="B129" s="3" t="s">
        <v>21</v>
      </c>
      <c r="C129" s="4">
        <v>2013</v>
      </c>
      <c r="D129" s="33" t="s">
        <v>60</v>
      </c>
      <c r="E129" s="33">
        <v>3</v>
      </c>
      <c r="F129" s="33" t="s">
        <v>44</v>
      </c>
      <c r="G129" s="35">
        <v>7288</v>
      </c>
      <c r="H129" s="11"/>
      <c r="I129">
        <v>60</v>
      </c>
      <c r="J129">
        <v>90</v>
      </c>
      <c r="K129">
        <v>6.9597069597069655E-2</v>
      </c>
      <c r="L129" s="33">
        <f>K129*(O129/1000)</f>
        <v>9.6809523809523887E-2</v>
      </c>
      <c r="M129">
        <v>0.25580110500610503</v>
      </c>
      <c r="N129">
        <v>2.2298804456654455</v>
      </c>
      <c r="O129" s="32">
        <f>IF(J129=10, 1417, IF(J129=20, 1417, IF(J129=30, 1417, IF(J129=60, 1341, IF(J129=90, 1391, IF(J129=120, 1400, 0))))))</f>
        <v>1391</v>
      </c>
      <c r="P129" s="32">
        <f>0.3*1000*O129</f>
        <v>417300</v>
      </c>
      <c r="Q129" s="32">
        <f>$P129*M129*(1/1000000)</f>
        <v>0.10674580111904762</v>
      </c>
      <c r="R129" s="32">
        <f>$P129*N129*(1/1000000)</f>
        <v>0.93052910997619032</v>
      </c>
      <c r="T129" s="32">
        <f>30*L129</f>
        <v>2.9042857142857166</v>
      </c>
    </row>
    <row r="130" spans="1:20" hidden="1" outlineLevel="2" x14ac:dyDescent="0.25">
      <c r="A130" s="3" t="s">
        <v>20</v>
      </c>
      <c r="B130" s="3" t="s">
        <v>21</v>
      </c>
      <c r="C130" s="4">
        <v>2013</v>
      </c>
      <c r="D130" s="33" t="s">
        <v>60</v>
      </c>
      <c r="E130" s="33">
        <v>3</v>
      </c>
      <c r="F130" s="33" t="s">
        <v>44</v>
      </c>
      <c r="G130" s="35">
        <v>7289</v>
      </c>
      <c r="H130" s="11"/>
      <c r="I130">
        <v>90</v>
      </c>
      <c r="J130">
        <v>120</v>
      </c>
      <c r="K130">
        <v>5.4619407321324677E-2</v>
      </c>
      <c r="L130" s="33">
        <f>K130*(O130/1000)</f>
        <v>7.6467170249854541E-2</v>
      </c>
      <c r="M130">
        <v>0.25365214846019751</v>
      </c>
      <c r="N130">
        <v>1.4354491618245206</v>
      </c>
      <c r="O130" s="32">
        <f>IF(J130=10, 1417, IF(J130=20, 1417, IF(J130=30, 1417, IF(J130=60, 1341, IF(J130=90, 1391, IF(J130=120, 1400, 0))))))</f>
        <v>1400</v>
      </c>
      <c r="P130" s="32">
        <f>0.3*1000*O130</f>
        <v>420000</v>
      </c>
      <c r="Q130" s="32">
        <f>$P130*M130*(1/1000000)</f>
        <v>0.10653390235328296</v>
      </c>
      <c r="R130" s="32">
        <f>$P130*N130*(1/1000000)</f>
        <v>0.6028886479662986</v>
      </c>
      <c r="T130" s="32">
        <f>30*L130</f>
        <v>2.2940151074956363</v>
      </c>
    </row>
    <row r="131" spans="1:20" hidden="1" outlineLevel="2" x14ac:dyDescent="0.25">
      <c r="A131" s="3" t="s">
        <v>20</v>
      </c>
      <c r="B131" s="3" t="s">
        <v>21</v>
      </c>
      <c r="C131" s="4">
        <v>2013</v>
      </c>
      <c r="D131" s="33" t="s">
        <v>60</v>
      </c>
      <c r="E131" s="33">
        <v>3</v>
      </c>
      <c r="F131" s="33" t="s">
        <v>44</v>
      </c>
      <c r="G131" s="35">
        <v>7290</v>
      </c>
      <c r="H131" s="11"/>
      <c r="I131">
        <v>120</v>
      </c>
      <c r="J131">
        <v>150</v>
      </c>
      <c r="K131">
        <v>5.2910052910052831E-2</v>
      </c>
      <c r="L131" s="33">
        <f>K131*(O131/1000)</f>
        <v>0</v>
      </c>
      <c r="M131">
        <v>0.21052427248677244</v>
      </c>
      <c r="N131">
        <v>1.2327979938271603</v>
      </c>
      <c r="O131" s="32">
        <f>IF(J131=10, 1417, IF(J131=20, 1417, IF(J131=30, 1417, IF(J131=60, 1341, IF(J131=90, 1391, IF(J131=120, 1400, 0))))))</f>
        <v>0</v>
      </c>
      <c r="P131" s="32">
        <f>0.3*1000*O131</f>
        <v>0</v>
      </c>
      <c r="Q131" s="32">
        <f>$P131*M131*(1/1000000)</f>
        <v>0</v>
      </c>
      <c r="R131" s="32">
        <f>$P131*N131*(1/1000000)</f>
        <v>0</v>
      </c>
      <c r="T131" s="32">
        <f>30*L131</f>
        <v>0</v>
      </c>
    </row>
    <row r="132" spans="1:20" s="32" customFormat="1" outlineLevel="1" collapsed="1" x14ac:dyDescent="0.25">
      <c r="A132" s="33"/>
      <c r="B132" s="33"/>
      <c r="C132" s="34"/>
      <c r="D132" s="33"/>
      <c r="E132" s="33"/>
      <c r="F132" s="56" t="s">
        <v>126</v>
      </c>
      <c r="G132" s="35"/>
      <c r="H132" s="11"/>
      <c r="L132" s="33"/>
      <c r="T132" s="32">
        <f>SUBTOTAL(9,T127:T131)</f>
        <v>10.900823825291809</v>
      </c>
    </row>
    <row r="133" spans="1:20" hidden="1" outlineLevel="2" x14ac:dyDescent="0.25">
      <c r="A133" s="3" t="s">
        <v>20</v>
      </c>
      <c r="B133" s="3" t="s">
        <v>21</v>
      </c>
      <c r="C133" s="4">
        <v>2013</v>
      </c>
      <c r="D133" s="34" t="s">
        <v>68</v>
      </c>
      <c r="E133" s="34">
        <v>3</v>
      </c>
      <c r="F133" s="6" t="s">
        <v>45</v>
      </c>
      <c r="G133" s="9">
        <v>7211</v>
      </c>
      <c r="H133" s="11"/>
      <c r="I133" s="14">
        <v>0</v>
      </c>
      <c r="J133" s="14">
        <v>30</v>
      </c>
      <c r="K133" s="35">
        <v>0.1217114004783417</v>
      </c>
      <c r="L133" s="33">
        <f>K133*(O133/1000)</f>
        <v>0.17246505447781019</v>
      </c>
      <c r="M133" s="35">
        <v>2.5828610948711135</v>
      </c>
      <c r="N133" s="35">
        <v>21.650044266542654</v>
      </c>
      <c r="O133" s="32">
        <f>IF(J133=10, 1417, IF(J133=20, 1417, IF(J133=30, 1417, IF(J133=60, 1341, IF(J133=90, 1391, IF(J133=120, 1400, 0))))))</f>
        <v>1417</v>
      </c>
      <c r="P133" s="32">
        <f>0.3*1000*O133</f>
        <v>425100</v>
      </c>
      <c r="Q133" s="32">
        <f>$P133*M133*(1/1000000)</f>
        <v>1.0979742514297102</v>
      </c>
      <c r="R133" s="32">
        <f>$P133*N133*(1/1000000)</f>
        <v>9.2034338177072819</v>
      </c>
      <c r="S133">
        <v>13.474533350661844</v>
      </c>
      <c r="T133" s="32">
        <f>30*L133</f>
        <v>5.1739516343343057</v>
      </c>
    </row>
    <row r="134" spans="1:20" hidden="1" outlineLevel="2" x14ac:dyDescent="0.25">
      <c r="A134" s="3" t="s">
        <v>20</v>
      </c>
      <c r="B134" s="3" t="s">
        <v>21</v>
      </c>
      <c r="C134" s="4">
        <v>2013</v>
      </c>
      <c r="D134" s="34" t="s">
        <v>68</v>
      </c>
      <c r="E134" s="34">
        <v>3</v>
      </c>
      <c r="F134" s="6" t="s">
        <v>45</v>
      </c>
      <c r="G134" s="9">
        <v>7212</v>
      </c>
      <c r="H134" s="11"/>
      <c r="I134" s="32">
        <v>30</v>
      </c>
      <c r="J134" s="32">
        <v>60</v>
      </c>
      <c r="K134" s="32">
        <v>0.12367864693446108</v>
      </c>
      <c r="L134" s="33">
        <f>K134*(O134/1000)</f>
        <v>0.1658530655391123</v>
      </c>
      <c r="M134" s="32">
        <v>0.31525214940098667</v>
      </c>
      <c r="N134" s="32">
        <v>2.252178655743482</v>
      </c>
      <c r="O134" s="32">
        <f>IF(J134=10, 1417, IF(J134=20, 1417, IF(J134=30, 1417, IF(J134=60, 1341, IF(J134=90, 1391, IF(J134=120, 1400, 0))))))</f>
        <v>1341</v>
      </c>
      <c r="P134" s="32">
        <f>0.3*1000*O134</f>
        <v>402300</v>
      </c>
      <c r="Q134" s="32">
        <f>$P134*M134*(1/1000000)</f>
        <v>0.12682593970401693</v>
      </c>
      <c r="R134" s="32">
        <f>$P134*N134*(1/1000000)</f>
        <v>0.90605147320560275</v>
      </c>
      <c r="T134" s="32">
        <f>30*L134</f>
        <v>4.9755919661733694</v>
      </c>
    </row>
    <row r="135" spans="1:20" hidden="1" outlineLevel="2" x14ac:dyDescent="0.25">
      <c r="A135" s="3" t="s">
        <v>20</v>
      </c>
      <c r="B135" s="3" t="s">
        <v>21</v>
      </c>
      <c r="C135" s="4">
        <v>2013</v>
      </c>
      <c r="D135" s="34" t="s">
        <v>68</v>
      </c>
      <c r="E135" s="34">
        <v>3</v>
      </c>
      <c r="F135" s="6" t="s">
        <v>45</v>
      </c>
      <c r="G135" s="9">
        <v>7213</v>
      </c>
      <c r="H135" s="11"/>
      <c r="I135">
        <v>60</v>
      </c>
      <c r="J135">
        <v>90</v>
      </c>
      <c r="K135">
        <v>0.12515042117930195</v>
      </c>
      <c r="L135" s="33">
        <f>K135*(O135/1000)</f>
        <v>0.174084235860409</v>
      </c>
      <c r="M135">
        <v>0.32537753710389083</v>
      </c>
      <c r="N135">
        <v>2.9007214901724829</v>
      </c>
      <c r="O135" s="32">
        <f>IF(J135=10, 1417, IF(J135=20, 1417, IF(J135=30, 1417, IF(J135=60, 1341, IF(J135=90, 1391, IF(J135=120, 1400, 0))))))</f>
        <v>1391</v>
      </c>
      <c r="P135" s="32">
        <f>0.3*1000*O135</f>
        <v>417300</v>
      </c>
      <c r="Q135" s="32">
        <f>$P135*M135*(1/1000000)</f>
        <v>0.13578004623345363</v>
      </c>
      <c r="R135" s="32">
        <f>$P135*N135*(1/1000000)</f>
        <v>1.2104710778489771</v>
      </c>
      <c r="T135" s="32">
        <f>30*L135</f>
        <v>5.2225270758122697</v>
      </c>
    </row>
    <row r="136" spans="1:20" hidden="1" outlineLevel="2" x14ac:dyDescent="0.25">
      <c r="A136" s="3" t="s">
        <v>20</v>
      </c>
      <c r="B136" s="3" t="s">
        <v>21</v>
      </c>
      <c r="C136" s="4">
        <v>2013</v>
      </c>
      <c r="D136" s="34" t="s">
        <v>68</v>
      </c>
      <c r="E136" s="34">
        <v>3</v>
      </c>
      <c r="F136" s="6" t="s">
        <v>45</v>
      </c>
      <c r="G136" s="9">
        <v>7214</v>
      </c>
      <c r="H136" s="11"/>
      <c r="I136">
        <v>90</v>
      </c>
      <c r="J136">
        <v>120</v>
      </c>
      <c r="K136" s="32">
        <v>0.11928429423459257</v>
      </c>
      <c r="L136" s="33">
        <f>K136*(O136/1000)</f>
        <v>0.16699801192842958</v>
      </c>
      <c r="M136" s="32">
        <v>0.28028197481776013</v>
      </c>
      <c r="N136" s="32">
        <v>1.6101864645460571</v>
      </c>
      <c r="O136" s="32">
        <f>IF(J136=10, 1417, IF(J136=20, 1417, IF(J136=30, 1417, IF(J136=60, 1341, IF(J136=90, 1391, IF(J136=120, 1400, 0))))))</f>
        <v>1400</v>
      </c>
      <c r="P136" s="32">
        <f>0.3*1000*O136</f>
        <v>420000</v>
      </c>
      <c r="Q136" s="32">
        <f>$P136*M136*(1/1000000)</f>
        <v>0.11771842942345925</v>
      </c>
      <c r="R136" s="32">
        <f>$P136*N136*(1/1000000)</f>
        <v>0.67627831510934389</v>
      </c>
      <c r="T136" s="32">
        <f>30*L136</f>
        <v>5.0099403578528872</v>
      </c>
    </row>
    <row r="137" spans="1:20" hidden="1" outlineLevel="2" x14ac:dyDescent="0.25">
      <c r="A137" s="3" t="s">
        <v>20</v>
      </c>
      <c r="B137" s="3" t="s">
        <v>21</v>
      </c>
      <c r="C137" s="4">
        <v>2013</v>
      </c>
      <c r="D137" s="34" t="s">
        <v>68</v>
      </c>
      <c r="E137" s="34">
        <v>3</v>
      </c>
      <c r="F137" s="6" t="s">
        <v>45</v>
      </c>
      <c r="G137" s="9">
        <v>7215</v>
      </c>
      <c r="H137" s="11"/>
      <c r="I137">
        <v>120</v>
      </c>
      <c r="J137">
        <v>150</v>
      </c>
      <c r="K137" s="32">
        <v>0.10800410466906107</v>
      </c>
      <c r="L137" s="33">
        <f>K137*(O137/1000)</f>
        <v>0</v>
      </c>
      <c r="M137" s="32">
        <v>0.73043674533949043</v>
      </c>
      <c r="N137" s="32">
        <v>2.5213296840259973</v>
      </c>
      <c r="O137" s="32">
        <f>IF(J137=10, 1417, IF(J137=20, 1417, IF(J137=30, 1417, IF(J137=60, 1341, IF(J137=90, 1391, IF(J137=120, 1400, 0))))))</f>
        <v>0</v>
      </c>
      <c r="P137" s="32">
        <f>0.3*1000*O137</f>
        <v>0</v>
      </c>
      <c r="Q137" s="32">
        <f>$P137*M137*(1/1000000)</f>
        <v>0</v>
      </c>
      <c r="R137" s="32">
        <f>$P137*N137*(1/1000000)</f>
        <v>0</v>
      </c>
      <c r="T137" s="32">
        <f>30*L137</f>
        <v>0</v>
      </c>
    </row>
    <row r="138" spans="1:20" s="32" customFormat="1" outlineLevel="1" collapsed="1" x14ac:dyDescent="0.25">
      <c r="A138" s="33"/>
      <c r="B138" s="33"/>
      <c r="C138" s="34"/>
      <c r="D138" s="34"/>
      <c r="E138" s="34"/>
      <c r="F138" s="55" t="s">
        <v>127</v>
      </c>
      <c r="G138" s="9"/>
      <c r="H138" s="11"/>
      <c r="L138" s="33"/>
      <c r="T138" s="32">
        <f>SUBTOTAL(9,T133:T137)</f>
        <v>20.382011034172834</v>
      </c>
    </row>
    <row r="139" spans="1:20" hidden="1" outlineLevel="2" x14ac:dyDescent="0.25">
      <c r="A139" s="3" t="s">
        <v>20</v>
      </c>
      <c r="B139" s="3" t="s">
        <v>21</v>
      </c>
      <c r="C139" s="4">
        <v>2013</v>
      </c>
      <c r="D139" s="33" t="s">
        <v>62</v>
      </c>
      <c r="E139" s="33">
        <v>3</v>
      </c>
      <c r="F139" s="33" t="s">
        <v>46</v>
      </c>
      <c r="G139" s="35">
        <v>7291</v>
      </c>
      <c r="H139" s="11"/>
      <c r="I139" s="14">
        <v>0</v>
      </c>
      <c r="J139" s="14">
        <v>30</v>
      </c>
      <c r="K139" s="35">
        <v>8.4649555774925778E-2</v>
      </c>
      <c r="L139" s="33">
        <f>K139*(O139/1000)</f>
        <v>0.11994842053306982</v>
      </c>
      <c r="M139" s="35">
        <v>0.93427130737907216</v>
      </c>
      <c r="N139" s="35">
        <v>8.8855336192003946</v>
      </c>
      <c r="O139" s="32">
        <f>IF(J139=10, 1417, IF(J139=20, 1417, IF(J139=30, 1417, IF(J139=60, 1341, IF(J139=90, 1391, IF(J139=120, 1400, 0))))))</f>
        <v>1417</v>
      </c>
      <c r="P139" s="32">
        <f>0.3*1000*O139</f>
        <v>425100</v>
      </c>
      <c r="Q139" s="32">
        <f>$P139*M139*(1/1000000)</f>
        <v>0.39715873276684355</v>
      </c>
      <c r="R139" s="32">
        <f>$P139*N139*(1/1000000)</f>
        <v>3.7772403415220874</v>
      </c>
      <c r="S139">
        <v>7.1749285547959705</v>
      </c>
      <c r="T139" s="32">
        <f>30*L139</f>
        <v>3.5984526159920946</v>
      </c>
    </row>
    <row r="140" spans="1:20" hidden="1" outlineLevel="2" x14ac:dyDescent="0.25">
      <c r="A140" s="3" t="s">
        <v>20</v>
      </c>
      <c r="B140" s="3" t="s">
        <v>21</v>
      </c>
      <c r="C140" s="4">
        <v>2013</v>
      </c>
      <c r="D140" s="3" t="s">
        <v>62</v>
      </c>
      <c r="E140" s="33">
        <v>3</v>
      </c>
      <c r="F140" s="3" t="s">
        <v>46</v>
      </c>
      <c r="G140" s="35">
        <v>7292</v>
      </c>
      <c r="H140" s="11"/>
      <c r="I140" s="32">
        <v>30</v>
      </c>
      <c r="J140" s="32">
        <v>60</v>
      </c>
      <c r="K140" s="32">
        <v>6.6237788896831268E-2</v>
      </c>
      <c r="L140" s="33">
        <f>K140*(O140/1000)</f>
        <v>8.8824874910650733E-2</v>
      </c>
      <c r="M140" s="32">
        <v>0.96907431002303279</v>
      </c>
      <c r="N140" s="32">
        <v>0.62200209872130907</v>
      </c>
      <c r="O140" s="32">
        <f>IF(J140=10, 1417, IF(J140=20, 1417, IF(J140=30, 1417, IF(J140=60, 1341, IF(J140=90, 1391, IF(J140=120, 1400, 0))))))</f>
        <v>1341</v>
      </c>
      <c r="P140" s="32">
        <f>0.3*1000*O140</f>
        <v>402300</v>
      </c>
      <c r="Q140" s="32">
        <f>$P140*M140*(1/1000000)</f>
        <v>0.38985859492226604</v>
      </c>
      <c r="R140" s="32">
        <f>$P140*N140*(1/1000000)</f>
        <v>0.25023144431558264</v>
      </c>
      <c r="T140" s="32">
        <f>30*L140</f>
        <v>2.6647462473195218</v>
      </c>
    </row>
    <row r="141" spans="1:20" hidden="1" outlineLevel="2" x14ac:dyDescent="0.25">
      <c r="A141" s="3" t="s">
        <v>20</v>
      </c>
      <c r="B141" s="3" t="s">
        <v>21</v>
      </c>
      <c r="C141" s="4">
        <v>2013</v>
      </c>
      <c r="D141" s="3" t="s">
        <v>62</v>
      </c>
      <c r="E141" s="3">
        <v>3</v>
      </c>
      <c r="F141" s="3" t="s">
        <v>46</v>
      </c>
      <c r="G141" s="8">
        <v>7293</v>
      </c>
      <c r="H141" s="11"/>
      <c r="I141">
        <v>60</v>
      </c>
      <c r="J141">
        <v>90</v>
      </c>
      <c r="K141">
        <v>5.8715173842965637E-2</v>
      </c>
      <c r="L141" s="33">
        <f>K141*(O141/1000)</f>
        <v>8.1672806815565199E-2</v>
      </c>
      <c r="M141">
        <v>0.4824278148745107</v>
      </c>
      <c r="N141">
        <v>2.4493520607874739</v>
      </c>
      <c r="O141" s="32">
        <f>IF(J141=10, 1417, IF(J141=20, 1417, IF(J141=30, 1417, IF(J141=60, 1341, IF(J141=90, 1391, IF(J141=120, 1400, 0))))))</f>
        <v>1391</v>
      </c>
      <c r="P141" s="32">
        <f>0.3*1000*O141</f>
        <v>417300</v>
      </c>
      <c r="Q141" s="32">
        <f>$P141*M141*(1/1000000)</f>
        <v>0.20131712714713332</v>
      </c>
      <c r="R141" s="32">
        <f>$P141*N141*(1/1000000)</f>
        <v>1.0221146149666129</v>
      </c>
      <c r="T141" s="32">
        <f>30*L141</f>
        <v>2.450184204466956</v>
      </c>
    </row>
    <row r="142" spans="1:20" hidden="1" outlineLevel="2" x14ac:dyDescent="0.25">
      <c r="A142" s="3" t="s">
        <v>20</v>
      </c>
      <c r="B142" s="3" t="s">
        <v>21</v>
      </c>
      <c r="C142" s="4">
        <v>2013</v>
      </c>
      <c r="D142" s="3" t="s">
        <v>62</v>
      </c>
      <c r="E142" s="3">
        <v>3</v>
      </c>
      <c r="F142" s="3" t="s">
        <v>46</v>
      </c>
      <c r="G142" s="8">
        <v>7294</v>
      </c>
      <c r="H142" s="11"/>
      <c r="I142">
        <v>90</v>
      </c>
      <c r="J142">
        <v>120</v>
      </c>
      <c r="K142">
        <v>5.4097238073499303E-2</v>
      </c>
      <c r="L142" s="33">
        <f>K142*(O142/1000)</f>
        <v>7.5736133302899022E-2</v>
      </c>
      <c r="M142">
        <v>1.0222854218975881</v>
      </c>
      <c r="N142">
        <v>1.684875766567755</v>
      </c>
      <c r="O142" s="32">
        <f>IF(J142=10, 1417, IF(J142=20, 1417, IF(J142=30, 1417, IF(J142=60, 1341, IF(J142=90, 1391, IF(J142=120, 1400, 0))))))</f>
        <v>1400</v>
      </c>
      <c r="P142" s="32">
        <f>0.3*1000*O142</f>
        <v>420000</v>
      </c>
      <c r="Q142" s="32">
        <f>$P142*M142*(1/1000000)</f>
        <v>0.42935987719698698</v>
      </c>
      <c r="R142" s="32">
        <f>$P142*N142*(1/1000000)</f>
        <v>0.7076478219584571</v>
      </c>
      <c r="T142" s="32">
        <f>30*L142</f>
        <v>2.2720839990869708</v>
      </c>
    </row>
    <row r="143" spans="1:20" hidden="1" outlineLevel="2" x14ac:dyDescent="0.25">
      <c r="A143" s="3" t="s">
        <v>20</v>
      </c>
      <c r="B143" s="3" t="s">
        <v>21</v>
      </c>
      <c r="C143" s="4">
        <v>2013</v>
      </c>
      <c r="D143" s="3" t="s">
        <v>62</v>
      </c>
      <c r="E143" s="3">
        <v>3</v>
      </c>
      <c r="F143" s="3" t="s">
        <v>46</v>
      </c>
      <c r="G143" s="8">
        <v>7295</v>
      </c>
      <c r="H143" s="11"/>
      <c r="I143">
        <v>120</v>
      </c>
      <c r="J143">
        <v>150</v>
      </c>
      <c r="K143">
        <v>5.7471264367816126E-2</v>
      </c>
      <c r="L143" s="33">
        <f>K143*(O143/1000)</f>
        <v>0</v>
      </c>
      <c r="M143">
        <v>0.25855411877394635</v>
      </c>
      <c r="N143">
        <v>0.95945114942528731</v>
      </c>
      <c r="O143" s="32">
        <f>IF(J143=10, 1417, IF(J143=20, 1417, IF(J143=30, 1417, IF(J143=60, 1341, IF(J143=90, 1391, IF(J143=120, 1400, 0))))))</f>
        <v>0</v>
      </c>
      <c r="P143" s="32">
        <f>0.3*1000*O143</f>
        <v>0</v>
      </c>
      <c r="Q143" s="32">
        <f>$P143*M143*(1/1000000)</f>
        <v>0</v>
      </c>
      <c r="R143" s="32">
        <f>$P143*N143*(1/1000000)</f>
        <v>0</v>
      </c>
      <c r="T143" s="32">
        <f>30*L143</f>
        <v>0</v>
      </c>
    </row>
    <row r="144" spans="1:20" s="32" customFormat="1" outlineLevel="1" collapsed="1" x14ac:dyDescent="0.25">
      <c r="A144" s="33"/>
      <c r="B144" s="33"/>
      <c r="C144" s="34"/>
      <c r="D144" s="33"/>
      <c r="E144" s="33"/>
      <c r="F144" s="56" t="s">
        <v>128</v>
      </c>
      <c r="G144" s="35"/>
      <c r="H144" s="11"/>
      <c r="L144" s="33"/>
      <c r="T144" s="32">
        <f>SUBTOTAL(9,T139:T143)</f>
        <v>10.985467066865542</v>
      </c>
    </row>
    <row r="145" spans="1:20" hidden="1" outlineLevel="2" x14ac:dyDescent="0.25">
      <c r="A145" s="3" t="s">
        <v>20</v>
      </c>
      <c r="B145" s="3" t="s">
        <v>21</v>
      </c>
      <c r="C145" s="4">
        <v>2013</v>
      </c>
      <c r="D145" s="34" t="s">
        <v>66</v>
      </c>
      <c r="E145" s="34">
        <v>4</v>
      </c>
      <c r="F145" s="6" t="s">
        <v>47</v>
      </c>
      <c r="G145" s="9">
        <v>7216</v>
      </c>
      <c r="H145" s="11"/>
      <c r="I145" s="14">
        <v>0</v>
      </c>
      <c r="J145" s="14">
        <v>30</v>
      </c>
      <c r="K145" s="35">
        <v>0.10705028512182467</v>
      </c>
      <c r="L145" s="33">
        <f>K145*(O145/1000)</f>
        <v>0.15169025401762556</v>
      </c>
      <c r="M145" s="35">
        <v>3.8871941766027294</v>
      </c>
      <c r="N145" s="35">
        <v>17.060279784430616</v>
      </c>
      <c r="O145" s="32">
        <f>IF(J145=10, 1417, IF(J145=20, 1417, IF(J145=30, 1417, IF(J145=60, 1341, IF(J145=90, 1391, IF(J145=120, 1400, 0))))))</f>
        <v>1417</v>
      </c>
      <c r="P145" s="32">
        <f>0.3*1000*O145</f>
        <v>425100</v>
      </c>
      <c r="Q145" s="32">
        <f>$P145*M145*(1/1000000)</f>
        <v>1.6524462444738202</v>
      </c>
      <c r="R145" s="32">
        <f>$P145*N145*(1/1000000)</f>
        <v>7.2523249363614539</v>
      </c>
      <c r="S145">
        <v>25.359945749728872</v>
      </c>
      <c r="T145" s="32">
        <f>30*L145</f>
        <v>4.5507076205287671</v>
      </c>
    </row>
    <row r="146" spans="1:20" hidden="1" outlineLevel="2" x14ac:dyDescent="0.25">
      <c r="A146" s="3" t="s">
        <v>20</v>
      </c>
      <c r="B146" s="3" t="s">
        <v>21</v>
      </c>
      <c r="C146" s="4">
        <v>2013</v>
      </c>
      <c r="D146" s="34" t="s">
        <v>66</v>
      </c>
      <c r="E146" s="34">
        <v>4</v>
      </c>
      <c r="F146" s="6" t="s">
        <v>47</v>
      </c>
      <c r="G146" s="9">
        <v>7217</v>
      </c>
      <c r="H146" s="11"/>
      <c r="I146" s="32">
        <v>30</v>
      </c>
      <c r="J146" s="32">
        <v>60</v>
      </c>
      <c r="K146" s="32">
        <v>0.11122269645995481</v>
      </c>
      <c r="L146" s="33">
        <f>K146*(O146/1000)</f>
        <v>0.1491496359527994</v>
      </c>
      <c r="M146" s="32">
        <v>0.58128549669428387</v>
      </c>
      <c r="N146" s="32">
        <v>5.5693883253828762</v>
      </c>
      <c r="O146" s="32">
        <f>IF(J146=10, 1417, IF(J146=20, 1417, IF(J146=30, 1417, IF(J146=60, 1341, IF(J146=90, 1391, IF(J146=120, 1400, 0))))))</f>
        <v>1341</v>
      </c>
      <c r="P146" s="32">
        <f>0.3*1000*O146</f>
        <v>402300</v>
      </c>
      <c r="Q146" s="32">
        <f>$P146*M146*(1/1000000)</f>
        <v>0.23385115532011039</v>
      </c>
      <c r="R146" s="32">
        <f>$P146*N146*(1/1000000)</f>
        <v>2.2405649233015308</v>
      </c>
      <c r="T146" s="32">
        <f>30*L146</f>
        <v>4.4744890785839821</v>
      </c>
    </row>
    <row r="147" spans="1:20" hidden="1" outlineLevel="2" x14ac:dyDescent="0.25">
      <c r="A147" s="3" t="s">
        <v>20</v>
      </c>
      <c r="B147" s="3" t="s">
        <v>21</v>
      </c>
      <c r="C147" s="4">
        <v>2013</v>
      </c>
      <c r="D147" s="34" t="s">
        <v>66</v>
      </c>
      <c r="E147" s="34">
        <v>4</v>
      </c>
      <c r="F147" s="6" t="s">
        <v>47</v>
      </c>
      <c r="G147" s="9">
        <v>7218</v>
      </c>
      <c r="H147" s="11"/>
      <c r="I147">
        <v>60</v>
      </c>
      <c r="J147">
        <v>90</v>
      </c>
      <c r="K147">
        <v>0.1134292565947243</v>
      </c>
      <c r="L147" s="33">
        <f>K147*(O147/1000)</f>
        <v>0.1577800959232615</v>
      </c>
      <c r="M147">
        <v>0.89160986410871301</v>
      </c>
      <c r="N147">
        <v>28.776042983613113</v>
      </c>
      <c r="O147" s="32">
        <f>IF(J147=10, 1417, IF(J147=20, 1417, IF(J147=30, 1417, IF(J147=60, 1341, IF(J147=90, 1391, IF(J147=120, 1400, 0))))))</f>
        <v>1391</v>
      </c>
      <c r="P147" s="32">
        <f>0.3*1000*O147</f>
        <v>417300</v>
      </c>
      <c r="Q147" s="32">
        <f>$P147*M147*(1/1000000)</f>
        <v>0.3720687962925659</v>
      </c>
      <c r="R147" s="32">
        <f>$P147*N147*(1/1000000)</f>
        <v>12.008242737061751</v>
      </c>
      <c r="T147" s="32">
        <f>30*L147</f>
        <v>4.733402877697845</v>
      </c>
    </row>
    <row r="148" spans="1:20" hidden="1" outlineLevel="2" x14ac:dyDescent="0.25">
      <c r="A148" s="3" t="s">
        <v>20</v>
      </c>
      <c r="B148" s="3" t="s">
        <v>21</v>
      </c>
      <c r="C148" s="4">
        <v>2013</v>
      </c>
      <c r="D148" s="34" t="s">
        <v>66</v>
      </c>
      <c r="E148" s="34">
        <v>4</v>
      </c>
      <c r="F148" s="6" t="s">
        <v>47</v>
      </c>
      <c r="G148" s="9">
        <v>7219</v>
      </c>
      <c r="H148" s="11"/>
      <c r="I148">
        <v>90</v>
      </c>
      <c r="J148">
        <v>120</v>
      </c>
      <c r="K148">
        <v>0.10763794509377551</v>
      </c>
      <c r="L148" s="33">
        <f>K148*(O148/1000)</f>
        <v>0.15069312313128572</v>
      </c>
      <c r="M148">
        <v>0.20874758539458188</v>
      </c>
      <c r="N148">
        <v>3.6018404072664678</v>
      </c>
      <c r="O148" s="32">
        <f>IF(J148=10, 1417, IF(J148=20, 1417, IF(J148=30, 1417, IF(J148=60, 1341, IF(J148=90, 1391, IF(J148=120, 1400, 0))))))</f>
        <v>1400</v>
      </c>
      <c r="P148" s="32">
        <f>0.3*1000*O148</f>
        <v>420000</v>
      </c>
      <c r="Q148" s="32">
        <f>$P148*M148*(1/1000000)</f>
        <v>8.7673985865724391E-2</v>
      </c>
      <c r="R148" s="32">
        <f>$P148*N148*(1/1000000)</f>
        <v>1.5127729710519164</v>
      </c>
      <c r="T148" s="32">
        <f>30*L148</f>
        <v>4.5207936939385718</v>
      </c>
    </row>
    <row r="149" spans="1:20" hidden="1" outlineLevel="2" x14ac:dyDescent="0.25">
      <c r="A149" s="3" t="s">
        <v>20</v>
      </c>
      <c r="B149" s="3" t="s">
        <v>21</v>
      </c>
      <c r="C149" s="4">
        <v>2013</v>
      </c>
      <c r="D149" s="34" t="s">
        <v>66</v>
      </c>
      <c r="E149" s="34">
        <v>4</v>
      </c>
      <c r="F149" s="6" t="s">
        <v>47</v>
      </c>
      <c r="G149" s="9">
        <v>7220</v>
      </c>
      <c r="H149" s="11"/>
      <c r="I149">
        <v>120</v>
      </c>
      <c r="J149">
        <v>150</v>
      </c>
      <c r="K149">
        <v>0.10611604809200216</v>
      </c>
      <c r="L149" s="33">
        <f>K149*(O149/1000)</f>
        <v>0</v>
      </c>
      <c r="M149">
        <v>0.36116386129987815</v>
      </c>
      <c r="N149">
        <v>3.614703319393624</v>
      </c>
      <c r="O149" s="32">
        <f>IF(J149=10, 1417, IF(J149=20, 1417, IF(J149=30, 1417, IF(J149=60, 1341, IF(J149=90, 1391, IF(J149=120, 1400, 0))))))</f>
        <v>0</v>
      </c>
      <c r="P149" s="32">
        <f>0.3*1000*O149</f>
        <v>0</v>
      </c>
      <c r="Q149" s="32">
        <f>$P149*M149*(1/1000000)</f>
        <v>0</v>
      </c>
      <c r="R149" s="32">
        <f>$P149*N149*(1/1000000)</f>
        <v>0</v>
      </c>
      <c r="T149" s="32">
        <f>30*L149</f>
        <v>0</v>
      </c>
    </row>
    <row r="150" spans="1:20" s="32" customFormat="1" outlineLevel="1" collapsed="1" x14ac:dyDescent="0.25">
      <c r="A150" s="33"/>
      <c r="B150" s="33"/>
      <c r="C150" s="34"/>
      <c r="D150" s="34"/>
      <c r="E150" s="34"/>
      <c r="F150" s="55" t="s">
        <v>129</v>
      </c>
      <c r="G150" s="9"/>
      <c r="H150" s="11"/>
      <c r="L150" s="33"/>
      <c r="T150" s="32">
        <f>SUBTOTAL(9,T145:T149)</f>
        <v>18.279393270749168</v>
      </c>
    </row>
    <row r="151" spans="1:20" hidden="1" outlineLevel="2" x14ac:dyDescent="0.25">
      <c r="A151" s="3" t="s">
        <v>20</v>
      </c>
      <c r="B151" s="3" t="s">
        <v>21</v>
      </c>
      <c r="C151" s="4">
        <v>2013</v>
      </c>
      <c r="D151" s="3" t="s">
        <v>63</v>
      </c>
      <c r="E151" s="3">
        <v>4</v>
      </c>
      <c r="F151" s="3" t="s">
        <v>54</v>
      </c>
      <c r="G151" s="35">
        <v>7296</v>
      </c>
      <c r="H151" s="11"/>
      <c r="I151" s="14">
        <v>0</v>
      </c>
      <c r="J151" s="14">
        <v>30</v>
      </c>
      <c r="K151" s="35">
        <v>8.2307506637702074E-2</v>
      </c>
      <c r="L151" s="33">
        <f>K151*(O151/1000)</f>
        <v>0.11662973690562384</v>
      </c>
      <c r="M151" s="35">
        <v>0.9180400293668034</v>
      </c>
      <c r="N151" s="35">
        <v>7.5305226768042468</v>
      </c>
      <c r="O151" s="32">
        <f>IF(J151=10, 1417, IF(J151=20, 1417, IF(J151=30, 1417, IF(J151=60, 1341, IF(J151=90, 1391, IF(J151=120, 1400, 0))))))</f>
        <v>1417</v>
      </c>
      <c r="P151" s="32">
        <f>0.3*1000*O151</f>
        <v>425100</v>
      </c>
      <c r="Q151" s="32">
        <f>$P151*M151*(1/1000000)</f>
        <v>0.3902588164838281</v>
      </c>
      <c r="R151" s="32">
        <f>$P151*N151*(1/1000000)</f>
        <v>3.201225189909485</v>
      </c>
      <c r="S151">
        <v>5.1743486836311687</v>
      </c>
      <c r="T151" s="32">
        <f>30*L151</f>
        <v>3.4988921071687153</v>
      </c>
    </row>
    <row r="152" spans="1:20" hidden="1" outlineLevel="2" x14ac:dyDescent="0.25">
      <c r="A152" s="3" t="s">
        <v>20</v>
      </c>
      <c r="B152" s="3" t="s">
        <v>21</v>
      </c>
      <c r="C152" s="4">
        <v>2013</v>
      </c>
      <c r="D152" s="3" t="s">
        <v>63</v>
      </c>
      <c r="E152" s="3">
        <v>4</v>
      </c>
      <c r="F152" s="3" t="s">
        <v>54</v>
      </c>
      <c r="G152" s="8">
        <v>7297</v>
      </c>
      <c r="H152" s="11"/>
      <c r="I152">
        <v>30</v>
      </c>
      <c r="J152">
        <v>60</v>
      </c>
      <c r="K152">
        <v>6.3800277392510513E-2</v>
      </c>
      <c r="L152" s="33">
        <f>K152*(O152/1000)</f>
        <v>8.5556171983356591E-2</v>
      </c>
      <c r="M152">
        <v>0.16467703999075364</v>
      </c>
      <c r="N152">
        <v>0.89453917013407325</v>
      </c>
      <c r="O152" s="32">
        <f>IF(J152=10, 1417, IF(J152=20, 1417, IF(J152=30, 1417, IF(J152=60, 1341, IF(J152=90, 1391, IF(J152=120, 1400, 0))))))</f>
        <v>1341</v>
      </c>
      <c r="P152" s="32">
        <f>0.3*1000*O152</f>
        <v>402300</v>
      </c>
      <c r="Q152" s="32">
        <f>$P152*M152*(1/1000000)</f>
        <v>6.6249573188280189E-2</v>
      </c>
      <c r="R152" s="32">
        <f>$P152*N152*(1/1000000)</f>
        <v>0.35987310814493767</v>
      </c>
      <c r="T152" s="32">
        <f>30*L152</f>
        <v>2.5666851595006976</v>
      </c>
    </row>
    <row r="153" spans="1:20" hidden="1" outlineLevel="2" x14ac:dyDescent="0.25">
      <c r="A153" s="3" t="s">
        <v>20</v>
      </c>
      <c r="B153" s="3" t="s">
        <v>21</v>
      </c>
      <c r="C153" s="4">
        <v>2013</v>
      </c>
      <c r="D153" s="3" t="s">
        <v>63</v>
      </c>
      <c r="E153" s="3">
        <v>4</v>
      </c>
      <c r="F153" s="3" t="s">
        <v>54</v>
      </c>
      <c r="G153" s="8">
        <v>7298</v>
      </c>
      <c r="H153" s="11"/>
      <c r="I153">
        <v>60</v>
      </c>
      <c r="J153">
        <v>90</v>
      </c>
      <c r="K153">
        <v>6.2835786031301036E-2</v>
      </c>
      <c r="L153" s="33">
        <f>K153*(O153/1000)</f>
        <v>8.7404578369539743E-2</v>
      </c>
      <c r="M153">
        <v>0.10610739313244566</v>
      </c>
      <c r="N153">
        <v>1.8277419528147627</v>
      </c>
      <c r="O153" s="32">
        <f>IF(J153=10, 1417, IF(J153=20, 1417, IF(J153=30, 1417, IF(J153=60, 1341, IF(J153=90, 1391, IF(J153=120, 1400, 0))))))</f>
        <v>1391</v>
      </c>
      <c r="P153" s="32">
        <f>0.3*1000*O153</f>
        <v>417300</v>
      </c>
      <c r="Q153" s="32">
        <f>$P153*M153*(1/1000000)</f>
        <v>4.4278615154169573E-2</v>
      </c>
      <c r="R153" s="32">
        <f>$P153*N153*(1/1000000)</f>
        <v>0.76271671690960041</v>
      </c>
      <c r="T153" s="32">
        <f>30*L153</f>
        <v>2.6221373510861925</v>
      </c>
    </row>
    <row r="154" spans="1:20" hidden="1" outlineLevel="2" x14ac:dyDescent="0.25">
      <c r="A154" s="3" t="s">
        <v>20</v>
      </c>
      <c r="B154" s="3" t="s">
        <v>21</v>
      </c>
      <c r="C154" s="4">
        <v>2013</v>
      </c>
      <c r="D154" s="3" t="s">
        <v>63</v>
      </c>
      <c r="E154" s="3">
        <v>4</v>
      </c>
      <c r="F154" s="3" t="s">
        <v>54</v>
      </c>
      <c r="G154" s="8">
        <v>7299</v>
      </c>
      <c r="H154" s="11"/>
      <c r="I154">
        <v>90</v>
      </c>
      <c r="J154">
        <v>120</v>
      </c>
      <c r="K154">
        <v>5.7402482269503619E-2</v>
      </c>
      <c r="L154" s="33">
        <f>K154*(O154/1000)</f>
        <v>8.0363475177305063E-2</v>
      </c>
      <c r="M154">
        <v>0.15007665207594564</v>
      </c>
      <c r="N154">
        <v>0.6826534999261229</v>
      </c>
      <c r="O154" s="32">
        <f>IF(J154=10, 1417, IF(J154=20, 1417, IF(J154=30, 1417, IF(J154=60, 1341, IF(J154=90, 1391, IF(J154=120, 1400, 0))))))</f>
        <v>1400</v>
      </c>
      <c r="P154" s="32">
        <f>0.3*1000*O154</f>
        <v>420000</v>
      </c>
      <c r="Q154" s="32">
        <f>$P154*M154*(1/1000000)</f>
        <v>6.3032193871897166E-2</v>
      </c>
      <c r="R154" s="32">
        <f>$P154*N154*(1/1000000)</f>
        <v>0.2867144699689716</v>
      </c>
      <c r="T154" s="32">
        <f>30*L154</f>
        <v>2.410904255319152</v>
      </c>
    </row>
    <row r="155" spans="1:20" hidden="1" outlineLevel="2" x14ac:dyDescent="0.25">
      <c r="A155" s="3" t="s">
        <v>20</v>
      </c>
      <c r="B155" s="3" t="s">
        <v>21</v>
      </c>
      <c r="C155" s="4">
        <v>2013</v>
      </c>
      <c r="D155" s="33" t="s">
        <v>63</v>
      </c>
      <c r="E155" s="33">
        <v>4</v>
      </c>
      <c r="F155" s="33" t="s">
        <v>54</v>
      </c>
      <c r="G155" s="35">
        <v>7300</v>
      </c>
      <c r="H155" s="11"/>
      <c r="I155">
        <v>120</v>
      </c>
      <c r="J155">
        <v>150</v>
      </c>
      <c r="K155" s="32">
        <v>5.9732472324723326E-2</v>
      </c>
      <c r="L155" s="33">
        <f>K155*(O155/1000)</f>
        <v>0</v>
      </c>
      <c r="M155" s="32">
        <v>0.30398369561039357</v>
      </c>
      <c r="N155" s="32">
        <v>3.4725969614852397</v>
      </c>
      <c r="O155" s="32">
        <f>IF(J155=10, 1417, IF(J155=20, 1417, IF(J155=30, 1417, IF(J155=60, 1341, IF(J155=90, 1391, IF(J155=120, 1400, 0))))))</f>
        <v>0</v>
      </c>
      <c r="P155" s="32">
        <f>0.3*1000*O155</f>
        <v>0</v>
      </c>
      <c r="Q155" s="32">
        <f>$P155*M155*(1/1000000)</f>
        <v>0</v>
      </c>
      <c r="R155" s="32">
        <f>$P155*N155*(1/1000000)</f>
        <v>0</v>
      </c>
      <c r="T155" s="32">
        <f>30*L155</f>
        <v>0</v>
      </c>
    </row>
    <row r="156" spans="1:20" s="32" customFormat="1" outlineLevel="1" collapsed="1" x14ac:dyDescent="0.25">
      <c r="A156" s="33"/>
      <c r="B156" s="33"/>
      <c r="C156" s="34"/>
      <c r="D156" s="33"/>
      <c r="E156" s="33"/>
      <c r="F156" s="56" t="s">
        <v>130</v>
      </c>
      <c r="G156" s="35"/>
      <c r="H156" s="11"/>
      <c r="L156" s="33"/>
      <c r="T156" s="32">
        <f>SUBTOTAL(9,T151:T155)</f>
        <v>11.098618873074759</v>
      </c>
    </row>
    <row r="157" spans="1:20" hidden="1" outlineLevel="2" x14ac:dyDescent="0.25">
      <c r="A157" s="3" t="s">
        <v>20</v>
      </c>
      <c r="B157" s="3" t="s">
        <v>21</v>
      </c>
      <c r="C157" s="4">
        <v>2013</v>
      </c>
      <c r="D157" s="34" t="s">
        <v>67</v>
      </c>
      <c r="E157" s="34">
        <v>4</v>
      </c>
      <c r="F157" s="6" t="s">
        <v>48</v>
      </c>
      <c r="G157" s="9">
        <v>7221</v>
      </c>
      <c r="H157" s="11"/>
      <c r="I157" s="14">
        <v>0</v>
      </c>
      <c r="J157" s="14">
        <v>30</v>
      </c>
      <c r="K157" s="35">
        <v>0.12506228201295455</v>
      </c>
      <c r="L157" s="33">
        <f>K157*(O157/1000)</f>
        <v>0.1772132536123566</v>
      </c>
      <c r="M157" s="35">
        <v>0.94138794220229183</v>
      </c>
      <c r="N157" s="35">
        <v>12.824485583790066</v>
      </c>
      <c r="O157" s="32">
        <f>IF(J157=10, 1417, IF(J157=20, 1417, IF(J157=30, 1417, IF(J157=60, 1341, IF(J157=90, 1391, IF(J157=120, 1400, 0))))))</f>
        <v>1417</v>
      </c>
      <c r="P157" s="32">
        <f>0.3*1000*O157</f>
        <v>425100</v>
      </c>
      <c r="Q157" s="32">
        <f>$P157*M157*(1/1000000)</f>
        <v>0.40018401423019423</v>
      </c>
      <c r="R157" s="32">
        <f>$P157*N157*(1/1000000)</f>
        <v>5.4516888216691575</v>
      </c>
      <c r="S157">
        <v>8.2559543133076456</v>
      </c>
      <c r="T157" s="32">
        <f>30*L157</f>
        <v>5.3163976083706981</v>
      </c>
    </row>
    <row r="158" spans="1:20" hidden="1" outlineLevel="2" x14ac:dyDescent="0.25">
      <c r="A158" s="3" t="s">
        <v>20</v>
      </c>
      <c r="B158" s="3" t="s">
        <v>21</v>
      </c>
      <c r="C158" s="4">
        <v>2013</v>
      </c>
      <c r="D158" s="34" t="s">
        <v>67</v>
      </c>
      <c r="E158" s="34">
        <v>4</v>
      </c>
      <c r="F158" s="6" t="s">
        <v>48</v>
      </c>
      <c r="G158" s="9">
        <v>7222</v>
      </c>
      <c r="H158" s="11"/>
      <c r="I158">
        <v>30</v>
      </c>
      <c r="J158">
        <v>60</v>
      </c>
      <c r="K158" s="32">
        <v>0.11479527756845032</v>
      </c>
      <c r="L158" s="33">
        <f>K158*(O158/1000)</f>
        <v>0.15394046721929186</v>
      </c>
      <c r="M158" s="32">
        <v>0.45979432303441353</v>
      </c>
      <c r="N158" s="32">
        <v>1.1216411203215275</v>
      </c>
      <c r="O158" s="32">
        <f>IF(J158=10, 1417, IF(J158=20, 1417, IF(J158=30, 1417, IF(J158=60, 1341, IF(J158=90, 1391, IF(J158=120, 1400, 0))))))</f>
        <v>1341</v>
      </c>
      <c r="P158" s="32">
        <f>0.3*1000*O158</f>
        <v>402300</v>
      </c>
      <c r="Q158" s="32">
        <f>$P158*M158*(1/1000000)</f>
        <v>0.18497525615674454</v>
      </c>
      <c r="R158" s="32">
        <f>$P158*N158*(1/1000000)</f>
        <v>0.45123622270535052</v>
      </c>
      <c r="T158" s="32">
        <f>30*L158</f>
        <v>4.6182140165787562</v>
      </c>
    </row>
    <row r="159" spans="1:20" hidden="1" outlineLevel="2" x14ac:dyDescent="0.25">
      <c r="A159" s="3" t="s">
        <v>20</v>
      </c>
      <c r="B159" s="3" t="s">
        <v>21</v>
      </c>
      <c r="C159" s="4">
        <v>2013</v>
      </c>
      <c r="D159" s="34" t="s">
        <v>67</v>
      </c>
      <c r="E159" s="34">
        <v>4</v>
      </c>
      <c r="F159" s="6" t="s">
        <v>48</v>
      </c>
      <c r="G159" s="9">
        <v>7223</v>
      </c>
      <c r="H159" s="11"/>
      <c r="I159">
        <v>60</v>
      </c>
      <c r="J159">
        <v>90</v>
      </c>
      <c r="K159" s="32">
        <v>0.11807838179519581</v>
      </c>
      <c r="L159" s="33">
        <f>K159*(O159/1000)</f>
        <v>0.16424702907711738</v>
      </c>
      <c r="M159" s="32">
        <v>0.28469360303413399</v>
      </c>
      <c r="N159" s="32">
        <v>1.3167079140328697</v>
      </c>
      <c r="O159" s="32">
        <f>IF(J159=10, 1417, IF(J159=20, 1417, IF(J159=30, 1417, IF(J159=60, 1341, IF(J159=90, 1391, IF(J159=120, 1400, 0))))))</f>
        <v>1391</v>
      </c>
      <c r="P159" s="32">
        <f>0.3*1000*O159</f>
        <v>417300</v>
      </c>
      <c r="Q159" s="32">
        <f>$P159*M159*(1/1000000)</f>
        <v>0.11880264054614412</v>
      </c>
      <c r="R159" s="32">
        <f>$P159*N159*(1/1000000)</f>
        <v>0.54946221252591654</v>
      </c>
      <c r="T159" s="32">
        <f>30*L159</f>
        <v>4.9274108723135219</v>
      </c>
    </row>
    <row r="160" spans="1:20" hidden="1" outlineLevel="2" x14ac:dyDescent="0.25">
      <c r="A160" s="3" t="s">
        <v>20</v>
      </c>
      <c r="B160" s="3" t="s">
        <v>21</v>
      </c>
      <c r="C160" s="4">
        <v>2013</v>
      </c>
      <c r="D160" s="34" t="s">
        <v>67</v>
      </c>
      <c r="E160" s="34">
        <v>4</v>
      </c>
      <c r="F160" s="6" t="s">
        <v>48</v>
      </c>
      <c r="G160" s="9">
        <v>7224</v>
      </c>
      <c r="H160" s="11"/>
      <c r="I160">
        <v>90</v>
      </c>
      <c r="J160">
        <v>120</v>
      </c>
      <c r="K160" s="32">
        <v>0.11278735632183928</v>
      </c>
      <c r="L160" s="33">
        <f>K160*(O160/1000)</f>
        <v>0.157902298850575</v>
      </c>
      <c r="M160" s="32">
        <v>0.45404276819923378</v>
      </c>
      <c r="N160" s="32">
        <v>2.1640647210249049</v>
      </c>
      <c r="O160" s="32">
        <f>IF(J160=10, 1417, IF(J160=20, 1417, IF(J160=30, 1417, IF(J160=60, 1341, IF(J160=90, 1391, IF(J160=120, 1400, 0))))))</f>
        <v>1400</v>
      </c>
      <c r="P160" s="32">
        <f>0.3*1000*O160</f>
        <v>420000</v>
      </c>
      <c r="Q160" s="32">
        <f>$P160*M160*(1/1000000)</f>
        <v>0.19069796264367816</v>
      </c>
      <c r="R160" s="32">
        <f>$P160*N160*(1/1000000)</f>
        <v>0.90890718283046001</v>
      </c>
      <c r="T160" s="32">
        <f>30*L160</f>
        <v>4.73706896551725</v>
      </c>
    </row>
    <row r="161" spans="1:20" hidden="1" outlineLevel="2" x14ac:dyDescent="0.25">
      <c r="A161" s="3" t="s">
        <v>20</v>
      </c>
      <c r="B161" s="3" t="s">
        <v>21</v>
      </c>
      <c r="C161" s="4">
        <v>2013</v>
      </c>
      <c r="D161" s="34" t="s">
        <v>67</v>
      </c>
      <c r="E161" s="34">
        <v>4</v>
      </c>
      <c r="F161" s="6" t="s">
        <v>48</v>
      </c>
      <c r="G161" s="9">
        <v>7225</v>
      </c>
      <c r="H161" s="11"/>
      <c r="I161">
        <v>120</v>
      </c>
      <c r="J161">
        <v>150</v>
      </c>
      <c r="K161" s="32">
        <v>9.9945385035499837E-2</v>
      </c>
      <c r="L161" s="33">
        <f>K161*(O161/1000)</f>
        <v>0</v>
      </c>
      <c r="M161" s="32">
        <v>1.0237149827052616</v>
      </c>
      <c r="N161" s="32">
        <v>5.5009460404150747</v>
      </c>
      <c r="O161" s="32">
        <f>IF(J161=10, 1417, IF(J161=20, 1417, IF(J161=30, 1417, IF(J161=60, 1341, IF(J161=90, 1391, IF(J161=120, 1400, 0))))))</f>
        <v>0</v>
      </c>
      <c r="P161" s="32">
        <f>0.3*1000*O161</f>
        <v>0</v>
      </c>
      <c r="Q161" s="32">
        <f>$P161*M161*(1/1000000)</f>
        <v>0</v>
      </c>
      <c r="R161" s="32">
        <f>$P161*N161*(1/1000000)</f>
        <v>0</v>
      </c>
      <c r="T161" s="32">
        <f>30*L161</f>
        <v>0</v>
      </c>
    </row>
    <row r="162" spans="1:20" s="32" customFormat="1" outlineLevel="1" collapsed="1" x14ac:dyDescent="0.25">
      <c r="A162" s="33"/>
      <c r="B162" s="33"/>
      <c r="C162" s="34"/>
      <c r="D162" s="34"/>
      <c r="E162" s="34"/>
      <c r="F162" s="55" t="s">
        <v>131</v>
      </c>
      <c r="G162" s="9"/>
      <c r="H162" s="11"/>
      <c r="L162" s="33"/>
      <c r="T162" s="32">
        <f>SUBTOTAL(9,T157:T161)</f>
        <v>19.599091462780226</v>
      </c>
    </row>
    <row r="163" spans="1:20" hidden="1" outlineLevel="2" x14ac:dyDescent="0.25">
      <c r="A163" s="3" t="s">
        <v>20</v>
      </c>
      <c r="B163" s="3" t="s">
        <v>21</v>
      </c>
      <c r="C163" s="4">
        <v>2013</v>
      </c>
      <c r="D163" s="33" t="s">
        <v>62</v>
      </c>
      <c r="E163" s="33">
        <v>4</v>
      </c>
      <c r="F163" s="33" t="s">
        <v>55</v>
      </c>
      <c r="G163" s="35">
        <v>7301</v>
      </c>
      <c r="H163" s="11"/>
      <c r="I163" s="14">
        <v>0</v>
      </c>
      <c r="J163" s="14">
        <v>30</v>
      </c>
      <c r="K163" s="35">
        <v>8.6257309941520435E-2</v>
      </c>
      <c r="L163" s="33">
        <f>K163*(O163/1000)</f>
        <v>0.12222660818713446</v>
      </c>
      <c r="M163" s="35">
        <v>1.0405415204678363</v>
      </c>
      <c r="N163" s="35">
        <v>12.013503862085768</v>
      </c>
      <c r="O163" s="32">
        <f>IF(J163=10, 1417, IF(J163=20, 1417, IF(J163=30, 1417, IF(J163=60, 1341, IF(J163=90, 1391, IF(J163=120, 1400, 0))))))</f>
        <v>1417</v>
      </c>
      <c r="P163" s="32">
        <f>0.3*1000*O163</f>
        <v>425100</v>
      </c>
      <c r="Q163" s="32">
        <f>$P163*M163*(1/1000000)</f>
        <v>0.44233420035087723</v>
      </c>
      <c r="R163" s="32">
        <f>$P163*N163*(1/1000000)</f>
        <v>5.1069404917726597</v>
      </c>
      <c r="S163">
        <v>8.4349042555801645</v>
      </c>
      <c r="T163" s="32">
        <f>30*L163</f>
        <v>3.666798245614034</v>
      </c>
    </row>
    <row r="164" spans="1:20" hidden="1" outlineLevel="2" x14ac:dyDescent="0.25">
      <c r="A164" s="3" t="s">
        <v>20</v>
      </c>
      <c r="B164" s="3" t="s">
        <v>21</v>
      </c>
      <c r="C164" s="4">
        <v>2013</v>
      </c>
      <c r="D164" s="33" t="s">
        <v>62</v>
      </c>
      <c r="E164" s="33">
        <v>4</v>
      </c>
      <c r="F164" s="33" t="s">
        <v>55</v>
      </c>
      <c r="G164" s="35">
        <v>7302</v>
      </c>
      <c r="H164" s="11"/>
      <c r="I164">
        <v>30</v>
      </c>
      <c r="J164">
        <v>60</v>
      </c>
      <c r="K164">
        <v>6.6973532796317528E-2</v>
      </c>
      <c r="L164" s="33">
        <f>K164*(O164/1000)</f>
        <v>8.9811507479861802E-2</v>
      </c>
      <c r="M164">
        <v>4.4116121825853458</v>
      </c>
      <c r="N164">
        <v>0.50384257383966236</v>
      </c>
      <c r="O164" s="32">
        <f>IF(J164=10, 1417, IF(J164=20, 1417, IF(J164=30, 1417, IF(J164=60, 1341, IF(J164=90, 1391, IF(J164=120, 1400, 0))))))</f>
        <v>1341</v>
      </c>
      <c r="P164" s="32">
        <f>0.3*1000*O164</f>
        <v>402300</v>
      </c>
      <c r="Q164" s="32">
        <f>$P164*M164*(1/1000000)</f>
        <v>1.7747915810540846</v>
      </c>
      <c r="R164" s="32">
        <f>$P164*N164*(1/1000000)</f>
        <v>0.20269586745569615</v>
      </c>
      <c r="T164" s="32">
        <f>30*L164</f>
        <v>2.6943452243958541</v>
      </c>
    </row>
    <row r="165" spans="1:20" hidden="1" outlineLevel="2" x14ac:dyDescent="0.25">
      <c r="A165" s="3" t="s">
        <v>20</v>
      </c>
      <c r="B165" s="3" t="s">
        <v>21</v>
      </c>
      <c r="C165" s="4">
        <v>2013</v>
      </c>
      <c r="D165" s="33" t="s">
        <v>62</v>
      </c>
      <c r="E165" s="33">
        <v>4</v>
      </c>
      <c r="F165" s="33" t="s">
        <v>55</v>
      </c>
      <c r="G165" s="35">
        <v>7303</v>
      </c>
      <c r="H165" s="11"/>
      <c r="I165">
        <v>60</v>
      </c>
      <c r="J165">
        <v>90</v>
      </c>
      <c r="K165">
        <v>5.9840138258803431E-2</v>
      </c>
      <c r="L165" s="33">
        <f>K165*(O165/1000)</f>
        <v>8.323763231799558E-2</v>
      </c>
      <c r="M165">
        <v>0.23990506228847128</v>
      </c>
      <c r="N165">
        <v>0.25445154461006703</v>
      </c>
      <c r="O165" s="32">
        <f>IF(J165=10, 1417, IF(J165=20, 1417, IF(J165=30, 1417, IF(J165=60, 1341, IF(J165=90, 1391, IF(J165=120, 1400, 0))))))</f>
        <v>1391</v>
      </c>
      <c r="P165" s="32">
        <f>0.3*1000*O165</f>
        <v>417300</v>
      </c>
      <c r="Q165" s="32">
        <f>$P165*M165*(1/1000000)</f>
        <v>0.10011238249297905</v>
      </c>
      <c r="R165" s="32">
        <f>$P165*N165*(1/1000000)</f>
        <v>0.10618262956578096</v>
      </c>
      <c r="T165" s="32">
        <f>30*L165</f>
        <v>2.4971289695398675</v>
      </c>
    </row>
    <row r="166" spans="1:20" hidden="1" outlineLevel="2" x14ac:dyDescent="0.25">
      <c r="A166" s="3" t="s">
        <v>20</v>
      </c>
      <c r="B166" s="3" t="s">
        <v>21</v>
      </c>
      <c r="C166" s="4">
        <v>2013</v>
      </c>
      <c r="D166" s="33" t="s">
        <v>62</v>
      </c>
      <c r="E166" s="33">
        <v>4</v>
      </c>
      <c r="F166" s="33" t="s">
        <v>55</v>
      </c>
      <c r="G166" s="35">
        <v>7304</v>
      </c>
      <c r="H166" s="11"/>
      <c r="I166">
        <v>90</v>
      </c>
      <c r="J166">
        <v>120</v>
      </c>
      <c r="K166">
        <v>5.7761732851985527E-2</v>
      </c>
      <c r="L166" s="33">
        <f>K166*(O166/1000)</f>
        <v>8.0866425992779739E-2</v>
      </c>
      <c r="M166">
        <v>0.2795154031287605</v>
      </c>
      <c r="N166">
        <v>1.3915491275571599</v>
      </c>
      <c r="O166" s="32">
        <f>IF(J166=10, 1417, IF(J166=20, 1417, IF(J166=30, 1417, IF(J166=60, 1341, IF(J166=90, 1391, IF(J166=120, 1400, 0))))))</f>
        <v>1400</v>
      </c>
      <c r="P166" s="32">
        <f>0.3*1000*O166</f>
        <v>420000</v>
      </c>
      <c r="Q166" s="32">
        <f>$P166*M166*(1/1000000)</f>
        <v>0.1173964693140794</v>
      </c>
      <c r="R166" s="32">
        <f>$P166*N166*(1/1000000)</f>
        <v>0.58445063357400717</v>
      </c>
      <c r="T166" s="32">
        <f>30*L166</f>
        <v>2.425992779783392</v>
      </c>
    </row>
    <row r="167" spans="1:20" hidden="1" outlineLevel="2" x14ac:dyDescent="0.25">
      <c r="A167" s="3" t="s">
        <v>20</v>
      </c>
      <c r="B167" s="3" t="s">
        <v>21</v>
      </c>
      <c r="C167" s="4">
        <v>2013</v>
      </c>
      <c r="D167" s="33" t="s">
        <v>62</v>
      </c>
      <c r="E167" s="33">
        <v>4</v>
      </c>
      <c r="F167" s="33" t="s">
        <v>55</v>
      </c>
      <c r="G167" s="35">
        <v>7305</v>
      </c>
      <c r="H167" s="11"/>
      <c r="I167">
        <v>120</v>
      </c>
      <c r="J167">
        <v>150</v>
      </c>
      <c r="K167">
        <v>7.5274056029232553E-2</v>
      </c>
      <c r="L167" s="33">
        <f>K167*(O167/1000)</f>
        <v>0</v>
      </c>
      <c r="M167">
        <v>0.544847681688997</v>
      </c>
      <c r="N167">
        <v>3.2283136256597644</v>
      </c>
      <c r="O167" s="32">
        <f>IF(J167=10, 1417, IF(J167=20, 1417, IF(J167=30, 1417, IF(J167=60, 1341, IF(J167=90, 1391, IF(J167=120, 1400, 0))))))</f>
        <v>0</v>
      </c>
      <c r="P167" s="32">
        <f>0.3*1000*O167</f>
        <v>0</v>
      </c>
      <c r="Q167" s="32">
        <f>$P167*M167*(1/1000000)</f>
        <v>0</v>
      </c>
      <c r="R167" s="32">
        <f>$P167*N167*(1/1000000)</f>
        <v>0</v>
      </c>
      <c r="T167" s="32">
        <f>30*L167</f>
        <v>0</v>
      </c>
    </row>
    <row r="168" spans="1:20" s="32" customFormat="1" outlineLevel="1" collapsed="1" x14ac:dyDescent="0.25">
      <c r="A168" s="33"/>
      <c r="B168" s="33"/>
      <c r="C168" s="34"/>
      <c r="D168" s="33"/>
      <c r="E168" s="33"/>
      <c r="F168" s="56" t="s">
        <v>132</v>
      </c>
      <c r="G168" s="35"/>
      <c r="H168" s="11"/>
      <c r="L168" s="33"/>
      <c r="T168" s="32">
        <f>SUBTOTAL(9,T163:T167)</f>
        <v>11.284265219333149</v>
      </c>
    </row>
    <row r="169" spans="1:20" hidden="1" outlineLevel="2" x14ac:dyDescent="0.25">
      <c r="A169" s="3" t="s">
        <v>20</v>
      </c>
      <c r="B169" s="3" t="s">
        <v>21</v>
      </c>
      <c r="C169" s="4">
        <v>2013</v>
      </c>
      <c r="D169" s="34" t="s">
        <v>68</v>
      </c>
      <c r="E169" s="34">
        <v>4</v>
      </c>
      <c r="F169" s="6" t="s">
        <v>49</v>
      </c>
      <c r="G169" s="9">
        <v>7226</v>
      </c>
      <c r="H169" s="11"/>
      <c r="I169" s="14">
        <v>0</v>
      </c>
      <c r="J169" s="14">
        <v>30</v>
      </c>
      <c r="K169" s="35">
        <v>9.8130841121495282E-2</v>
      </c>
      <c r="L169" s="33">
        <f>K169*(O169/1000)</f>
        <v>0.13905140186915882</v>
      </c>
      <c r="M169" s="35">
        <v>0.66331146806853603</v>
      </c>
      <c r="N169" s="35">
        <v>7.4776479361370738</v>
      </c>
      <c r="O169" s="32">
        <f>IF(J169=10, 1417, IF(J169=20, 1417, IF(J169=30, 1417, IF(J169=60, 1341, IF(J169=90, 1391, IF(J169=120, 1400, 0))))))</f>
        <v>1417</v>
      </c>
      <c r="P169" s="32">
        <f>0.3*1000*O169</f>
        <v>425100</v>
      </c>
      <c r="Q169" s="32">
        <f>$P169*M169*(1/1000000)</f>
        <v>0.28197370507593461</v>
      </c>
      <c r="R169" s="32">
        <f>$P169*N169*(1/1000000)</f>
        <v>3.17874813765187</v>
      </c>
      <c r="S169">
        <v>7.9119980478726468</v>
      </c>
      <c r="T169" s="32">
        <f>30*L169</f>
        <v>4.1715420560747649</v>
      </c>
    </row>
    <row r="170" spans="1:20" hidden="1" outlineLevel="2" x14ac:dyDescent="0.25">
      <c r="A170" s="3" t="s">
        <v>20</v>
      </c>
      <c r="B170" s="3" t="s">
        <v>21</v>
      </c>
      <c r="C170" s="4">
        <v>2013</v>
      </c>
      <c r="D170" s="34" t="s">
        <v>68</v>
      </c>
      <c r="E170" s="34">
        <v>4</v>
      </c>
      <c r="F170" s="6" t="s">
        <v>49</v>
      </c>
      <c r="G170" s="9">
        <v>7227</v>
      </c>
      <c r="H170" s="11"/>
      <c r="I170">
        <v>30</v>
      </c>
      <c r="J170">
        <v>60</v>
      </c>
      <c r="K170">
        <v>0.10311958405545907</v>
      </c>
      <c r="L170" s="33">
        <f>K170*(O170/1000)</f>
        <v>0.13828336221837062</v>
      </c>
      <c r="M170">
        <v>0.35680583116695547</v>
      </c>
      <c r="N170">
        <v>1.9547367201039858</v>
      </c>
      <c r="O170" s="32">
        <f>IF(J170=10, 1417, IF(J170=20, 1417, IF(J170=30, 1417, IF(J170=60, 1341, IF(J170=90, 1391, IF(J170=120, 1400, 0))))))</f>
        <v>1341</v>
      </c>
      <c r="P170" s="32">
        <f>0.3*1000*O170</f>
        <v>402300</v>
      </c>
      <c r="Q170" s="32">
        <f>$P170*M170*(1/1000000)</f>
        <v>0.14354298587846617</v>
      </c>
      <c r="R170" s="32">
        <f>$P170*N170*(1/1000000)</f>
        <v>0.78639058249783345</v>
      </c>
      <c r="T170" s="32">
        <f>30*L170</f>
        <v>4.1485008665511183</v>
      </c>
    </row>
    <row r="171" spans="1:20" hidden="1" outlineLevel="2" x14ac:dyDescent="0.25">
      <c r="A171" s="3" t="s">
        <v>20</v>
      </c>
      <c r="B171" s="3" t="s">
        <v>21</v>
      </c>
      <c r="C171" s="4">
        <v>2013</v>
      </c>
      <c r="D171" s="34" t="s">
        <v>68</v>
      </c>
      <c r="E171" s="34">
        <v>4</v>
      </c>
      <c r="F171" s="6" t="s">
        <v>49</v>
      </c>
      <c r="G171" s="9">
        <v>7228</v>
      </c>
      <c r="H171" s="11"/>
      <c r="I171">
        <v>60</v>
      </c>
      <c r="J171">
        <v>90</v>
      </c>
      <c r="K171">
        <v>0.10466801971585966</v>
      </c>
      <c r="L171" s="33">
        <f>K171*(O171/1000)</f>
        <v>0.14559321542476081</v>
      </c>
      <c r="M171">
        <v>1.4589568860539288</v>
      </c>
      <c r="N171">
        <v>2.4900064366483043</v>
      </c>
      <c r="O171" s="32">
        <f>IF(J171=10, 1417, IF(J171=20, 1417, IF(J171=30, 1417, IF(J171=60, 1341, IF(J171=90, 1391, IF(J171=120, 1400, 0))))))</f>
        <v>1391</v>
      </c>
      <c r="P171" s="32">
        <f>0.3*1000*O171</f>
        <v>417300</v>
      </c>
      <c r="Q171" s="32">
        <f>$P171*M171*(1/1000000)</f>
        <v>0.60882270855030451</v>
      </c>
      <c r="R171" s="32">
        <f>$P171*N171*(1/1000000)</f>
        <v>1.0390796860133373</v>
      </c>
      <c r="T171" s="32">
        <f>30*L171</f>
        <v>4.3677964627428238</v>
      </c>
    </row>
    <row r="172" spans="1:20" hidden="1" outlineLevel="2" x14ac:dyDescent="0.25">
      <c r="A172" s="3" t="s">
        <v>20</v>
      </c>
      <c r="B172" s="3" t="s">
        <v>21</v>
      </c>
      <c r="C172" s="4">
        <v>2013</v>
      </c>
      <c r="D172" s="34" t="s">
        <v>68</v>
      </c>
      <c r="E172" s="34">
        <v>4</v>
      </c>
      <c r="F172" s="6" t="s">
        <v>49</v>
      </c>
      <c r="G172" s="9">
        <v>7229</v>
      </c>
      <c r="H172" s="11"/>
      <c r="I172">
        <v>90</v>
      </c>
      <c r="J172">
        <v>120</v>
      </c>
      <c r="K172">
        <v>9.8631880369074415E-2</v>
      </c>
      <c r="L172" s="33">
        <f>K172*(O172/1000)</f>
        <v>0.13808463251670416</v>
      </c>
      <c r="M172">
        <v>1.0798664293668472</v>
      </c>
      <c r="N172">
        <v>3.380705575882915</v>
      </c>
      <c r="O172" s="32">
        <f>IF(J172=10, 1417, IF(J172=20, 1417, IF(J172=30, 1417, IF(J172=60, 1341, IF(J172=90, 1391, IF(J172=120, 1400, 0))))))</f>
        <v>1400</v>
      </c>
      <c r="P172" s="32">
        <f>0.3*1000*O172</f>
        <v>420000</v>
      </c>
      <c r="Q172" s="32">
        <f>$P172*M172*(1/1000000)</f>
        <v>0.45354390033407577</v>
      </c>
      <c r="R172" s="32">
        <f>$P172*N172*(1/1000000)</f>
        <v>1.4198963418708244</v>
      </c>
      <c r="T172" s="32">
        <f>30*L172</f>
        <v>4.1425389755011253</v>
      </c>
    </row>
    <row r="173" spans="1:20" hidden="1" outlineLevel="2" x14ac:dyDescent="0.25">
      <c r="A173" s="3" t="s">
        <v>20</v>
      </c>
      <c r="B173" s="3" t="s">
        <v>21</v>
      </c>
      <c r="C173" s="4">
        <v>2013</v>
      </c>
      <c r="D173" s="34" t="s">
        <v>68</v>
      </c>
      <c r="E173" s="34">
        <v>4</v>
      </c>
      <c r="F173" s="6" t="s">
        <v>49</v>
      </c>
      <c r="G173" s="9">
        <v>7230</v>
      </c>
      <c r="H173" s="11"/>
      <c r="I173">
        <v>120</v>
      </c>
      <c r="J173">
        <v>150</v>
      </c>
      <c r="K173">
        <v>9.7993311036789529E-2</v>
      </c>
      <c r="L173" s="33">
        <f>K173*(O173/1000)</f>
        <v>0</v>
      </c>
      <c r="M173">
        <v>0.48563793338907479</v>
      </c>
      <c r="N173">
        <v>3.6820631187290975</v>
      </c>
      <c r="O173" s="32">
        <f>IF(J173=10, 1417, IF(J173=20, 1417, IF(J173=30, 1417, IF(J173=60, 1341, IF(J173=90, 1391, IF(J173=120, 1400, 0))))))</f>
        <v>0</v>
      </c>
      <c r="P173" s="32">
        <f>0.3*1000*O173</f>
        <v>0</v>
      </c>
      <c r="Q173" s="32">
        <f>$P173*M173*(1/1000000)</f>
        <v>0</v>
      </c>
      <c r="R173" s="32">
        <f>$P173*N173*(1/1000000)</f>
        <v>0</v>
      </c>
      <c r="T173" s="32">
        <f>30*L173</f>
        <v>0</v>
      </c>
    </row>
    <row r="174" spans="1:20" s="32" customFormat="1" outlineLevel="1" collapsed="1" x14ac:dyDescent="0.25">
      <c r="A174" s="33"/>
      <c r="B174" s="33"/>
      <c r="C174" s="34"/>
      <c r="D174" s="34"/>
      <c r="E174" s="34"/>
      <c r="F174" s="55" t="s">
        <v>133</v>
      </c>
      <c r="G174" s="9"/>
      <c r="H174" s="11"/>
      <c r="L174" s="33"/>
      <c r="T174" s="32">
        <f>SUBTOTAL(9,T169:T173)</f>
        <v>16.830378360869833</v>
      </c>
    </row>
    <row r="175" spans="1:20" hidden="1" outlineLevel="2" x14ac:dyDescent="0.25">
      <c r="A175" s="3" t="s">
        <v>20</v>
      </c>
      <c r="B175" s="3" t="s">
        <v>21</v>
      </c>
      <c r="C175" s="4">
        <v>2013</v>
      </c>
      <c r="D175" s="33" t="s">
        <v>60</v>
      </c>
      <c r="E175" s="33">
        <v>4</v>
      </c>
      <c r="F175" s="33" t="s">
        <v>56</v>
      </c>
      <c r="G175" s="35">
        <v>7306</v>
      </c>
      <c r="H175" s="11"/>
      <c r="I175" s="14">
        <v>0</v>
      </c>
      <c r="J175" s="14">
        <v>30</v>
      </c>
      <c r="K175" s="32">
        <v>7.9142200663773324E-2</v>
      </c>
      <c r="L175" s="33">
        <f>K175*(O175/1000)</f>
        <v>0.11214449834056681</v>
      </c>
      <c r="M175" s="32">
        <v>0.26503977852948696</v>
      </c>
      <c r="N175" s="32">
        <v>5.1701631031401591</v>
      </c>
      <c r="O175" s="32">
        <f>IF(J175=10, 1417, IF(J175=20, 1417, IF(J175=30, 1417, IF(J175=60, 1341, IF(J175=90, 1391, IF(J175=120, 1400, 0))))))</f>
        <v>1417</v>
      </c>
      <c r="P175" s="32">
        <f>0.3*1000*O175</f>
        <v>425100</v>
      </c>
      <c r="Q175" s="32">
        <f>$P175*M175*(1/1000000)</f>
        <v>0.1126684098528849</v>
      </c>
      <c r="R175" s="32">
        <f>$P175*N175*(1/1000000)</f>
        <v>2.1978363351448813</v>
      </c>
      <c r="S175">
        <v>3.8498229603613594</v>
      </c>
      <c r="T175" s="32">
        <f>30*L175</f>
        <v>3.3643349502170041</v>
      </c>
    </row>
    <row r="176" spans="1:20" hidden="1" outlineLevel="2" x14ac:dyDescent="0.25">
      <c r="A176" s="3" t="s">
        <v>20</v>
      </c>
      <c r="B176" s="3" t="s">
        <v>21</v>
      </c>
      <c r="C176" s="4">
        <v>2013</v>
      </c>
      <c r="D176" s="33" t="s">
        <v>60</v>
      </c>
      <c r="E176" s="33">
        <v>4</v>
      </c>
      <c r="F176" s="33" t="s">
        <v>56</v>
      </c>
      <c r="G176" s="35">
        <v>7307</v>
      </c>
      <c r="H176" s="11"/>
      <c r="I176">
        <v>30</v>
      </c>
      <c r="J176">
        <v>60</v>
      </c>
      <c r="K176" s="32">
        <v>6.9599801143425233E-2</v>
      </c>
      <c r="L176" s="33">
        <f>K176*(O176/1000)</f>
        <v>9.333333333333324E-2</v>
      </c>
      <c r="M176" s="32">
        <v>0.19021631348910423</v>
      </c>
      <c r="N176" s="32">
        <v>0.71944992335736169</v>
      </c>
      <c r="O176" s="32">
        <f>IF(J176=10, 1417, IF(J176=20, 1417, IF(J176=30, 1417, IF(J176=60, 1341, IF(J176=90, 1391, IF(J176=120, 1400, 0))))))</f>
        <v>1341</v>
      </c>
      <c r="P176" s="32">
        <f>0.3*1000*O176</f>
        <v>402300</v>
      </c>
      <c r="Q176" s="32">
        <f>$P176*M176*(1/1000000)</f>
        <v>7.6524022916666615E-2</v>
      </c>
      <c r="R176" s="32">
        <f>$P176*N176*(1/1000000)</f>
        <v>0.28943470416666661</v>
      </c>
      <c r="T176" s="32">
        <f>30*L176</f>
        <v>2.7999999999999972</v>
      </c>
    </row>
    <row r="177" spans="1:20" hidden="1" outlineLevel="2" x14ac:dyDescent="0.25">
      <c r="A177" s="3" t="s">
        <v>20</v>
      </c>
      <c r="B177" s="3" t="s">
        <v>21</v>
      </c>
      <c r="C177" s="4">
        <v>2013</v>
      </c>
      <c r="D177" s="33" t="s">
        <v>60</v>
      </c>
      <c r="E177" s="33">
        <v>4</v>
      </c>
      <c r="F177" s="33" t="s">
        <v>56</v>
      </c>
      <c r="G177" s="35">
        <v>7308</v>
      </c>
      <c r="H177" s="11"/>
      <c r="I177">
        <v>60</v>
      </c>
      <c r="J177">
        <v>90</v>
      </c>
      <c r="K177" s="32">
        <v>6.2808750882145076E-2</v>
      </c>
      <c r="L177" s="33">
        <f>K177*(O177/1000)</f>
        <v>8.7366972477063806E-2</v>
      </c>
      <c r="M177" s="32">
        <v>0.32302801693719119</v>
      </c>
      <c r="N177" s="32">
        <v>0.73183754410726864</v>
      </c>
      <c r="O177" s="32">
        <f>IF(J177=10, 1417, IF(J177=20, 1417, IF(J177=30, 1417, IF(J177=60, 1341, IF(J177=90, 1391, IF(J177=120, 1400, 0))))))</f>
        <v>1391</v>
      </c>
      <c r="P177" s="32">
        <f>0.3*1000*O177</f>
        <v>417300</v>
      </c>
      <c r="Q177" s="32">
        <f>$P177*M177*(1/1000000)</f>
        <v>0.13479959146788986</v>
      </c>
      <c r="R177" s="32">
        <f>$P177*N177*(1/1000000)</f>
        <v>0.30539580715596321</v>
      </c>
      <c r="T177" s="32">
        <f>30*L177</f>
        <v>2.6210091743119142</v>
      </c>
    </row>
    <row r="178" spans="1:20" hidden="1" outlineLevel="2" x14ac:dyDescent="0.25">
      <c r="A178" s="3" t="s">
        <v>20</v>
      </c>
      <c r="B178" s="3" t="s">
        <v>21</v>
      </c>
      <c r="C178" s="4">
        <v>2013</v>
      </c>
      <c r="D178" s="3" t="s">
        <v>60</v>
      </c>
      <c r="E178" s="33">
        <v>4</v>
      </c>
      <c r="F178" s="3" t="s">
        <v>56</v>
      </c>
      <c r="G178" s="8">
        <v>7309</v>
      </c>
      <c r="H178" s="11"/>
      <c r="I178">
        <v>90</v>
      </c>
      <c r="J178">
        <v>120</v>
      </c>
      <c r="K178">
        <v>5.4402290622763083E-2</v>
      </c>
      <c r="L178" s="33">
        <f>K178*(O178/1000)</f>
        <v>7.6163206871868311E-2</v>
      </c>
      <c r="M178">
        <v>0.11797644058697204</v>
      </c>
      <c r="N178">
        <v>1.6276523443092341</v>
      </c>
      <c r="O178" s="32">
        <f>IF(J178=10, 1417, IF(J178=20, 1417, IF(J178=30, 1417, IF(J178=60, 1341, IF(J178=90, 1391, IF(J178=120, 1400, 0))))))</f>
        <v>1400</v>
      </c>
      <c r="P178" s="32">
        <f>0.3*1000*O178</f>
        <v>420000</v>
      </c>
      <c r="Q178" s="32">
        <f>$P178*M178*(1/1000000)</f>
        <v>4.9550105046528257E-2</v>
      </c>
      <c r="R178" s="32">
        <f>$P178*N178*(1/1000000)</f>
        <v>0.68361398460987821</v>
      </c>
      <c r="T178" s="32">
        <f>30*L178</f>
        <v>2.2848962061560494</v>
      </c>
    </row>
    <row r="179" spans="1:20" hidden="1" outlineLevel="2" x14ac:dyDescent="0.25">
      <c r="A179" s="3" t="s">
        <v>20</v>
      </c>
      <c r="B179" s="3" t="s">
        <v>21</v>
      </c>
      <c r="C179" s="4">
        <v>2013</v>
      </c>
      <c r="D179" s="3" t="s">
        <v>60</v>
      </c>
      <c r="E179" s="3">
        <v>4</v>
      </c>
      <c r="F179" s="3" t="s">
        <v>56</v>
      </c>
      <c r="G179" s="8">
        <v>7310</v>
      </c>
      <c r="H179" s="11"/>
      <c r="I179">
        <v>120</v>
      </c>
      <c r="J179">
        <v>150</v>
      </c>
      <c r="K179">
        <v>6.0409385921118185E-2</v>
      </c>
      <c r="L179" s="33">
        <f>K179*(O179/1000)</f>
        <v>0</v>
      </c>
      <c r="M179">
        <v>0.29526369196205687</v>
      </c>
      <c r="N179">
        <v>4.7920726160758864</v>
      </c>
      <c r="O179" s="32">
        <f>IF(J179=10, 1417, IF(J179=20, 1417, IF(J179=30, 1417, IF(J179=60, 1341, IF(J179=90, 1391, IF(J179=120, 1400, 0))))))</f>
        <v>0</v>
      </c>
      <c r="P179" s="32">
        <f>0.3*1000*O179</f>
        <v>0</v>
      </c>
      <c r="Q179" s="32">
        <f>$P179*M179*(1/1000000)</f>
        <v>0</v>
      </c>
      <c r="R179" s="32">
        <f>$P179*N179*(1/1000000)</f>
        <v>0</v>
      </c>
      <c r="T179" s="32">
        <f>30*L179</f>
        <v>0</v>
      </c>
    </row>
    <row r="180" spans="1:20" s="32" customFormat="1" outlineLevel="1" collapsed="1" x14ac:dyDescent="0.25">
      <c r="A180" s="33"/>
      <c r="B180" s="33"/>
      <c r="C180" s="34"/>
      <c r="D180" s="33"/>
      <c r="E180" s="33"/>
      <c r="F180" s="56" t="s">
        <v>134</v>
      </c>
      <c r="G180" s="35"/>
      <c r="H180" s="11"/>
      <c r="L180" s="33"/>
      <c r="T180" s="32">
        <f>SUBTOTAL(9,T175:T179)</f>
        <v>11.070240330684964</v>
      </c>
    </row>
    <row r="181" spans="1:20" hidden="1" outlineLevel="2" x14ac:dyDescent="0.25">
      <c r="A181" s="3" t="s">
        <v>20</v>
      </c>
      <c r="B181" s="3" t="s">
        <v>21</v>
      </c>
      <c r="C181" s="4">
        <v>2013</v>
      </c>
      <c r="D181" s="34" t="s">
        <v>69</v>
      </c>
      <c r="E181" s="34">
        <v>4</v>
      </c>
      <c r="F181" s="6" t="s">
        <v>50</v>
      </c>
      <c r="G181" s="9">
        <v>7231</v>
      </c>
      <c r="H181" s="11"/>
      <c r="I181" s="14">
        <v>0</v>
      </c>
      <c r="J181" s="14">
        <v>30</v>
      </c>
      <c r="K181" s="35">
        <v>8.87171561051006E-2</v>
      </c>
      <c r="L181" s="33">
        <f>K181*(O181/1000)</f>
        <v>0.12571221020092754</v>
      </c>
      <c r="M181" s="35">
        <v>0.33307215765069548</v>
      </c>
      <c r="N181" s="35">
        <v>9.4427332642967539</v>
      </c>
      <c r="O181" s="32">
        <f>IF(J181=10, 1417, IF(J181=20, 1417, IF(J181=30, 1417, IF(J181=60, 1341, IF(J181=90, 1391, IF(J181=120, 1400, 0))))))</f>
        <v>1417</v>
      </c>
      <c r="P181" s="32">
        <f>0.3*1000*O181</f>
        <v>425100</v>
      </c>
      <c r="Q181" s="32">
        <f>$P181*M181*(1/1000000)</f>
        <v>0.14158897421731062</v>
      </c>
      <c r="R181" s="32">
        <f>$P181*N181*(1/1000000)</f>
        <v>4.0141059106525496</v>
      </c>
      <c r="S181">
        <v>6.6239340058359577</v>
      </c>
      <c r="T181" s="32">
        <f>30*L181</f>
        <v>3.7713663060278262</v>
      </c>
    </row>
    <row r="182" spans="1:20" hidden="1" outlineLevel="2" x14ac:dyDescent="0.25">
      <c r="A182" s="3" t="s">
        <v>20</v>
      </c>
      <c r="B182" s="3" t="s">
        <v>21</v>
      </c>
      <c r="C182" s="4">
        <v>2013</v>
      </c>
      <c r="D182" s="34" t="s">
        <v>69</v>
      </c>
      <c r="E182" s="34">
        <v>4</v>
      </c>
      <c r="F182" s="6" t="s">
        <v>50</v>
      </c>
      <c r="G182" s="9">
        <v>7232</v>
      </c>
      <c r="H182" s="11"/>
      <c r="I182">
        <v>30</v>
      </c>
      <c r="J182">
        <v>60</v>
      </c>
      <c r="K182">
        <v>8.1620839363241895E-2</v>
      </c>
      <c r="L182" s="33">
        <f>K182*(O182/1000)</f>
        <v>0.10945354558610738</v>
      </c>
      <c r="M182">
        <v>0.4010927426435118</v>
      </c>
      <c r="N182">
        <v>2.4073135376266279</v>
      </c>
      <c r="O182" s="32">
        <f>IF(J182=10, 1417, IF(J182=20, 1417, IF(J182=30, 1417, IF(J182=60, 1341, IF(J182=90, 1391, IF(J182=120, 1400, 0))))))</f>
        <v>1341</v>
      </c>
      <c r="P182" s="32">
        <f>0.3*1000*O182</f>
        <v>402300</v>
      </c>
      <c r="Q182" s="32">
        <f>$P182*M182*(1/1000000)</f>
        <v>0.1613596103654848</v>
      </c>
      <c r="R182" s="32">
        <f>$P182*N182*(1/1000000)</f>
        <v>0.96846223618719229</v>
      </c>
      <c r="T182" s="32">
        <f>30*L182</f>
        <v>3.2836063675832214</v>
      </c>
    </row>
    <row r="183" spans="1:20" hidden="1" outlineLevel="2" x14ac:dyDescent="0.25">
      <c r="A183" s="3" t="s">
        <v>20</v>
      </c>
      <c r="B183" s="3" t="s">
        <v>21</v>
      </c>
      <c r="C183" s="4">
        <v>2013</v>
      </c>
      <c r="D183" s="34" t="s">
        <v>69</v>
      </c>
      <c r="E183" s="34">
        <v>4</v>
      </c>
      <c r="F183" s="6" t="s">
        <v>50</v>
      </c>
      <c r="G183" s="9">
        <v>7233</v>
      </c>
      <c r="H183" s="11"/>
      <c r="I183">
        <v>60</v>
      </c>
      <c r="J183">
        <v>90</v>
      </c>
      <c r="K183">
        <v>8.0364540182269975E-2</v>
      </c>
      <c r="L183" s="33">
        <f>K183*(O183/1000)</f>
        <v>0.11178707539353754</v>
      </c>
      <c r="M183">
        <v>0.38173962027064334</v>
      </c>
      <c r="N183">
        <v>0.73610248688207669</v>
      </c>
      <c r="O183" s="32">
        <f>IF(J183=10, 1417, IF(J183=20, 1417, IF(J183=30, 1417, IF(J183=60, 1341, IF(J183=90, 1391, IF(J183=120, 1400, 0))))))</f>
        <v>1391</v>
      </c>
      <c r="P183" s="32">
        <f>0.3*1000*O183</f>
        <v>417300</v>
      </c>
      <c r="Q183" s="32">
        <f>$P183*M183*(1/1000000)</f>
        <v>0.15929994353893945</v>
      </c>
      <c r="R183" s="32">
        <f>$P183*N183*(1/1000000)</f>
        <v>0.30717556777589056</v>
      </c>
      <c r="T183" s="32">
        <f>30*L183</f>
        <v>3.3536122618061261</v>
      </c>
    </row>
    <row r="184" spans="1:20" hidden="1" outlineLevel="2" x14ac:dyDescent="0.25">
      <c r="A184" s="3" t="s">
        <v>20</v>
      </c>
      <c r="B184" s="3" t="s">
        <v>21</v>
      </c>
      <c r="C184" s="4">
        <v>2013</v>
      </c>
      <c r="D184" s="34" t="s">
        <v>69</v>
      </c>
      <c r="E184" s="34">
        <v>4</v>
      </c>
      <c r="F184" s="6" t="s">
        <v>50</v>
      </c>
      <c r="G184" s="9">
        <v>7234</v>
      </c>
      <c r="H184" s="11"/>
      <c r="I184">
        <v>90</v>
      </c>
      <c r="J184">
        <v>120</v>
      </c>
      <c r="K184">
        <v>7.3239436619718143E-2</v>
      </c>
      <c r="L184" s="33">
        <f>K184*(O184/1000)</f>
        <v>0.1025352112676054</v>
      </c>
      <c r="M184">
        <v>0.44139451408450692</v>
      </c>
      <c r="N184">
        <v>1.6346573028169011</v>
      </c>
      <c r="O184" s="32">
        <f>IF(J184=10, 1417, IF(J184=20, 1417, IF(J184=30, 1417, IF(J184=60, 1341, IF(J184=90, 1391, IF(J184=120, 1400, 0))))))</f>
        <v>1400</v>
      </c>
      <c r="P184" s="32">
        <f>0.3*1000*O184</f>
        <v>420000</v>
      </c>
      <c r="Q184" s="32">
        <f>$P184*M184*(1/1000000)</f>
        <v>0.18538569591549289</v>
      </c>
      <c r="R184" s="32">
        <f>$P184*N184*(1/1000000)</f>
        <v>0.68655606718309847</v>
      </c>
      <c r="T184" s="32">
        <f>30*L184</f>
        <v>3.0760563380281618</v>
      </c>
    </row>
    <row r="185" spans="1:20" hidden="1" outlineLevel="2" x14ac:dyDescent="0.25">
      <c r="A185" s="3" t="s">
        <v>20</v>
      </c>
      <c r="B185" s="3" t="s">
        <v>21</v>
      </c>
      <c r="C185" s="4">
        <v>2013</v>
      </c>
      <c r="D185" s="34" t="s">
        <v>69</v>
      </c>
      <c r="E185" s="34">
        <v>4</v>
      </c>
      <c r="F185" s="6" t="s">
        <v>50</v>
      </c>
      <c r="G185" s="9">
        <v>7235</v>
      </c>
      <c r="H185" s="11"/>
      <c r="I185">
        <v>120</v>
      </c>
      <c r="J185">
        <v>150</v>
      </c>
      <c r="K185">
        <v>8.1132675787464109E-2</v>
      </c>
      <c r="L185" s="33">
        <f>K185*(O185/1000)</f>
        <v>0</v>
      </c>
      <c r="M185">
        <v>0.70674860536642281</v>
      </c>
      <c r="N185">
        <v>7.5283871248276597</v>
      </c>
      <c r="O185" s="32">
        <f>IF(J185=10, 1417, IF(J185=20, 1417, IF(J185=30, 1417, IF(J185=60, 1341, IF(J185=90, 1391, IF(J185=120, 1400, 0))))))</f>
        <v>0</v>
      </c>
      <c r="P185" s="32">
        <f>0.3*1000*O185</f>
        <v>0</v>
      </c>
      <c r="Q185" s="32">
        <f>$P185*M185*(1/1000000)</f>
        <v>0</v>
      </c>
      <c r="R185" s="32">
        <f>$P185*N185*(1/1000000)</f>
        <v>0</v>
      </c>
      <c r="T185" s="32">
        <f>30*L185</f>
        <v>0</v>
      </c>
    </row>
    <row r="186" spans="1:20" s="32" customFormat="1" outlineLevel="1" collapsed="1" x14ac:dyDescent="0.25">
      <c r="A186" s="33"/>
      <c r="B186" s="33"/>
      <c r="C186" s="34"/>
      <c r="D186" s="34"/>
      <c r="E186" s="34"/>
      <c r="F186" s="55" t="s">
        <v>135</v>
      </c>
      <c r="G186" s="9"/>
      <c r="H186" s="11"/>
      <c r="L186" s="33"/>
      <c r="T186" s="32">
        <f>SUBTOTAL(9,T181:T185)</f>
        <v>13.484641273445336</v>
      </c>
    </row>
    <row r="187" spans="1:20" hidden="1" outlineLevel="2" x14ac:dyDescent="0.25">
      <c r="A187" s="3" t="s">
        <v>20</v>
      </c>
      <c r="B187" s="3" t="s">
        <v>21</v>
      </c>
      <c r="C187" s="4">
        <v>2013</v>
      </c>
      <c r="D187" s="3" t="s">
        <v>61</v>
      </c>
      <c r="E187" s="3">
        <v>4</v>
      </c>
      <c r="F187" s="3" t="s">
        <v>51</v>
      </c>
      <c r="G187" s="8">
        <v>7311</v>
      </c>
      <c r="H187" s="11"/>
      <c r="I187" s="14">
        <v>0</v>
      </c>
      <c r="J187" s="14">
        <v>30</v>
      </c>
      <c r="K187">
        <v>7.2598941265439768E-2</v>
      </c>
      <c r="L187" s="33">
        <f>K187*(O187/1000)</f>
        <v>0.10287269977312816</v>
      </c>
      <c r="M187">
        <v>0.13806954037475838</v>
      </c>
      <c r="N187">
        <v>9.7647865725569254</v>
      </c>
      <c r="O187" s="32">
        <f>IF(J187=10, 1417, IF(J187=20, 1417, IF(J187=30, 1417, IF(J187=60, 1341, IF(J187=90, 1391, IF(J187=120, 1400, 0))))))</f>
        <v>1417</v>
      </c>
      <c r="P187" s="32">
        <f>0.3*1000*O187</f>
        <v>425100</v>
      </c>
      <c r="Q187" s="32">
        <f>$P187*M187*(1/1000000)</f>
        <v>5.8693361613309784E-2</v>
      </c>
      <c r="R187" s="32">
        <f>$P187*N187*(1/1000000)</f>
        <v>4.1510107719939491</v>
      </c>
      <c r="S187">
        <v>7.0808145599406238</v>
      </c>
      <c r="T187" s="32">
        <f>30*L187</f>
        <v>3.0861809931938446</v>
      </c>
    </row>
    <row r="188" spans="1:20" hidden="1" outlineLevel="2" x14ac:dyDescent="0.25">
      <c r="A188" s="3" t="s">
        <v>20</v>
      </c>
      <c r="B188" s="3" t="s">
        <v>21</v>
      </c>
      <c r="C188" s="4">
        <v>2013</v>
      </c>
      <c r="D188" s="3" t="s">
        <v>61</v>
      </c>
      <c r="E188" s="3">
        <v>4</v>
      </c>
      <c r="F188" s="3" t="s">
        <v>51</v>
      </c>
      <c r="G188" s="8">
        <v>7312</v>
      </c>
      <c r="H188" s="11"/>
      <c r="I188">
        <v>30</v>
      </c>
      <c r="J188">
        <v>60</v>
      </c>
      <c r="K188">
        <v>6.6468707172224681E-2</v>
      </c>
      <c r="L188" s="33">
        <f>K188*(O188/1000)</f>
        <v>8.9134536317953289E-2</v>
      </c>
      <c r="M188">
        <v>8.9299748743718585E-2</v>
      </c>
      <c r="N188">
        <v>1.1906633165829146</v>
      </c>
      <c r="O188" s="32">
        <f>IF(J188=10, 1417, IF(J188=20, 1417, IF(J188=30, 1417, IF(J188=60, 1341, IF(J188=90, 1391, IF(J188=120, 1400, 0))))))</f>
        <v>1341</v>
      </c>
      <c r="P188" s="32">
        <f>0.3*1000*O188</f>
        <v>402300</v>
      </c>
      <c r="Q188" s="32">
        <f>$P188*M188*(1/1000000)</f>
        <v>3.5925288919597988E-2</v>
      </c>
      <c r="R188" s="32">
        <f>$P188*N188*(1/1000000)</f>
        <v>0.47900385226130654</v>
      </c>
      <c r="T188" s="32">
        <f>30*L188</f>
        <v>2.6740360895385988</v>
      </c>
    </row>
    <row r="189" spans="1:20" hidden="1" outlineLevel="2" x14ac:dyDescent="0.25">
      <c r="A189" s="3" t="s">
        <v>20</v>
      </c>
      <c r="B189" s="3" t="s">
        <v>21</v>
      </c>
      <c r="C189" s="4">
        <v>2013</v>
      </c>
      <c r="D189" s="3" t="s">
        <v>61</v>
      </c>
      <c r="E189" s="3">
        <v>4</v>
      </c>
      <c r="F189" s="3" t="s">
        <v>51</v>
      </c>
      <c r="G189" s="8">
        <v>7313</v>
      </c>
      <c r="H189" s="11"/>
      <c r="I189">
        <v>60</v>
      </c>
      <c r="J189">
        <v>90</v>
      </c>
      <c r="K189">
        <v>6.1332160914486844E-2</v>
      </c>
      <c r="L189" s="33">
        <f>K189*(O189/1000)</f>
        <v>8.5313035832051201E-2</v>
      </c>
      <c r="M189">
        <v>0.1277811606946582</v>
      </c>
      <c r="N189">
        <v>0.8204895581446473</v>
      </c>
      <c r="O189" s="32">
        <f>IF(J189=10, 1417, IF(J189=20, 1417, IF(J189=30, 1417, IF(J189=60, 1341, IF(J189=90, 1391, IF(J189=120, 1400, 0))))))</f>
        <v>1391</v>
      </c>
      <c r="P189" s="32">
        <f>0.3*1000*O189</f>
        <v>417300</v>
      </c>
      <c r="Q189" s="32">
        <f>$P189*M189*(1/1000000)</f>
        <v>5.332307835788086E-2</v>
      </c>
      <c r="R189" s="32">
        <f>$P189*N189*(1/1000000)</f>
        <v>0.3423902926137613</v>
      </c>
      <c r="T189" s="32">
        <f>30*L189</f>
        <v>2.5593910749615358</v>
      </c>
    </row>
    <row r="190" spans="1:20" hidden="1" outlineLevel="2" x14ac:dyDescent="0.25">
      <c r="A190" s="3" t="s">
        <v>20</v>
      </c>
      <c r="B190" s="3" t="s">
        <v>21</v>
      </c>
      <c r="C190" s="4">
        <v>2013</v>
      </c>
      <c r="D190" s="3" t="s">
        <v>61</v>
      </c>
      <c r="E190" s="3">
        <v>4</v>
      </c>
      <c r="F190" s="3" t="s">
        <v>51</v>
      </c>
      <c r="G190" s="8">
        <v>7314</v>
      </c>
      <c r="H190" s="11"/>
      <c r="I190">
        <v>90</v>
      </c>
      <c r="J190">
        <v>120</v>
      </c>
      <c r="K190">
        <v>5.9660394676457291E-2</v>
      </c>
      <c r="L190" s="33">
        <f>K190*(O190/1000)</f>
        <v>8.3524552547040207E-2</v>
      </c>
      <c r="M190">
        <v>0.19286870888786908</v>
      </c>
      <c r="N190">
        <v>4.4749120391616959</v>
      </c>
      <c r="O190" s="32">
        <f>IF(J190=10, 1417, IF(J190=20, 1417, IF(J190=30, 1417, IF(J190=60, 1341, IF(J190=90, 1391, IF(J190=120, 1400, 0))))))</f>
        <v>1400</v>
      </c>
      <c r="P190" s="32">
        <f>0.3*1000*O190</f>
        <v>420000</v>
      </c>
      <c r="Q190" s="32">
        <f>$P190*M190*(1/1000000)</f>
        <v>8.1004857732905014E-2</v>
      </c>
      <c r="R190" s="32">
        <f>$P190*N190*(1/1000000)</f>
        <v>1.8794630564479122</v>
      </c>
      <c r="T190" s="32">
        <f>30*L190</f>
        <v>2.5057365764112061</v>
      </c>
    </row>
    <row r="191" spans="1:20" hidden="1" outlineLevel="2" x14ac:dyDescent="0.25">
      <c r="A191" s="3" t="s">
        <v>20</v>
      </c>
      <c r="B191" s="3" t="s">
        <v>21</v>
      </c>
      <c r="C191" s="4">
        <v>2013</v>
      </c>
      <c r="D191" s="3" t="s">
        <v>61</v>
      </c>
      <c r="E191" s="3">
        <v>4</v>
      </c>
      <c r="F191" s="3" t="s">
        <v>51</v>
      </c>
      <c r="G191" s="8">
        <v>7315</v>
      </c>
      <c r="H191" s="11"/>
      <c r="I191">
        <v>120</v>
      </c>
      <c r="J191">
        <v>150</v>
      </c>
      <c r="K191">
        <v>6.3815342837745939E-2</v>
      </c>
      <c r="L191" s="33">
        <f>K191*(O191/1000)</f>
        <v>0</v>
      </c>
      <c r="M191">
        <v>0.36015997963340113</v>
      </c>
      <c r="N191">
        <v>37.634694501018316</v>
      </c>
      <c r="O191" s="32">
        <f>IF(J191=10, 1417, IF(J191=20, 1417, IF(J191=30, 1417, IF(J191=60, 1341, IF(J191=90, 1391, IF(J191=120, 1400, 0))))))</f>
        <v>0</v>
      </c>
      <c r="P191" s="32">
        <f>0.3*1000*O191</f>
        <v>0</v>
      </c>
      <c r="Q191" s="32">
        <f>$P191*M191*(1/1000000)</f>
        <v>0</v>
      </c>
      <c r="R191" s="32">
        <f>$P191*N191*(1/1000000)</f>
        <v>0</v>
      </c>
      <c r="T191" s="32">
        <f>30*L191</f>
        <v>0</v>
      </c>
    </row>
    <row r="192" spans="1:20" s="32" customFormat="1" outlineLevel="1" collapsed="1" x14ac:dyDescent="0.25">
      <c r="A192" s="33"/>
      <c r="B192" s="33"/>
      <c r="C192" s="34"/>
      <c r="D192" s="33"/>
      <c r="E192" s="33"/>
      <c r="F192" s="56" t="s">
        <v>136</v>
      </c>
      <c r="G192" s="35"/>
      <c r="H192" s="11"/>
      <c r="L192" s="35"/>
      <c r="T192" s="32">
        <f>SUBTOTAL(9,T187:T191)</f>
        <v>10.825344734105185</v>
      </c>
    </row>
    <row r="193" spans="1:20" s="32" customFormat="1" x14ac:dyDescent="0.25">
      <c r="A193" s="33"/>
      <c r="B193" s="33"/>
      <c r="C193" s="34"/>
      <c r="D193" s="33"/>
      <c r="E193" s="33"/>
      <c r="F193" s="56" t="s">
        <v>137</v>
      </c>
      <c r="G193" s="35"/>
      <c r="H193" s="11"/>
      <c r="L193" s="35"/>
      <c r="T193" s="32">
        <f>SUBTOTAL(9,T2:T191)</f>
        <v>446.24814204634964</v>
      </c>
    </row>
    <row r="194" spans="1:20" x14ac:dyDescent="0.25">
      <c r="C194" s="4"/>
      <c r="H194" s="11"/>
    </row>
    <row r="195" spans="1:20" x14ac:dyDescent="0.25">
      <c r="C195" s="4"/>
      <c r="H195" s="11"/>
    </row>
    <row r="196" spans="1:20" x14ac:dyDescent="0.25">
      <c r="C196" s="4"/>
      <c r="H196" s="11"/>
    </row>
    <row r="197" spans="1:20" x14ac:dyDescent="0.25">
      <c r="C197" s="4"/>
      <c r="H197" s="11"/>
    </row>
    <row r="198" spans="1:20" x14ac:dyDescent="0.25">
      <c r="C198" s="4"/>
      <c r="H198" s="11"/>
    </row>
    <row r="199" spans="1:20" x14ac:dyDescent="0.25">
      <c r="C199" s="4"/>
      <c r="H199" s="11"/>
    </row>
    <row r="200" spans="1:20" x14ac:dyDescent="0.25">
      <c r="C200" s="4"/>
      <c r="H200" s="11"/>
    </row>
    <row r="201" spans="1:20" x14ac:dyDescent="0.25">
      <c r="C201" s="4"/>
      <c r="H201" s="11"/>
    </row>
    <row r="202" spans="1:20" x14ac:dyDescent="0.25">
      <c r="C202" s="4"/>
      <c r="H202" s="11"/>
    </row>
    <row r="203" spans="1:20" x14ac:dyDescent="0.25">
      <c r="C203" s="4"/>
      <c r="H203" s="11"/>
    </row>
    <row r="204" spans="1:20" x14ac:dyDescent="0.25">
      <c r="C204" s="4"/>
      <c r="H204" s="11"/>
    </row>
    <row r="205" spans="1:20" x14ac:dyDescent="0.25">
      <c r="C205" s="4"/>
      <c r="H205" s="11"/>
    </row>
    <row r="206" spans="1:20" x14ac:dyDescent="0.25">
      <c r="C206" s="4"/>
      <c r="H206" s="11"/>
    </row>
    <row r="207" spans="1:20" x14ac:dyDescent="0.25">
      <c r="C207" s="4"/>
      <c r="H207" s="11"/>
    </row>
    <row r="208" spans="1:20" x14ac:dyDescent="0.25">
      <c r="C208" s="4"/>
      <c r="H208" s="11"/>
    </row>
    <row r="209" spans="3:8" x14ac:dyDescent="0.25">
      <c r="C209" s="4"/>
      <c r="H209" s="11"/>
    </row>
    <row r="210" spans="3:8" x14ac:dyDescent="0.25">
      <c r="C210" s="4"/>
      <c r="H210" s="11"/>
    </row>
  </sheetData>
  <autoFilter ref="A1:T191"/>
  <sortState ref="A2:T160">
    <sortCondition ref="F1"/>
  </sortState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2"/>
  <sheetViews>
    <sheetView tabSelected="1" topLeftCell="F1" zoomScaleNormal="100" workbookViewId="0">
      <selection activeCell="R3" sqref="R3"/>
    </sheetView>
  </sheetViews>
  <sheetFormatPr defaultRowHeight="15" x14ac:dyDescent="0.25"/>
  <cols>
    <col min="1" max="1" width="15" style="3" customWidth="1"/>
    <col min="2" max="2" width="12" style="3" customWidth="1"/>
    <col min="3" max="3" width="9.140625" style="3"/>
    <col min="4" max="4" width="12.140625" style="3" customWidth="1"/>
    <col min="5" max="5" width="10.42578125" style="3" customWidth="1"/>
    <col min="6" max="7" width="9.140625" style="3"/>
    <col min="8" max="9" width="11.85546875" style="3" customWidth="1"/>
    <col min="10" max="10" width="18.140625" style="3" customWidth="1"/>
    <col min="11" max="11" width="15.42578125" style="4" customWidth="1"/>
    <col min="12" max="12" width="16.7109375" style="4" customWidth="1"/>
    <col min="13" max="14" width="16.5703125" style="4" customWidth="1"/>
    <col min="15" max="16" width="9.140625" style="3"/>
    <col min="17" max="18" width="9.140625" style="33"/>
    <col min="19" max="16384" width="9.140625" style="3"/>
  </cols>
  <sheetData>
    <row r="1" spans="1:24" s="43" customFormat="1" ht="135" x14ac:dyDescent="0.25">
      <c r="A1" s="39" t="s">
        <v>7</v>
      </c>
      <c r="B1" s="40" t="s">
        <v>4</v>
      </c>
      <c r="C1" s="40" t="s">
        <v>6</v>
      </c>
      <c r="D1" s="40" t="s">
        <v>3</v>
      </c>
      <c r="E1" s="40" t="s">
        <v>8</v>
      </c>
      <c r="F1" s="40" t="s">
        <v>1</v>
      </c>
      <c r="G1" s="40" t="s">
        <v>5</v>
      </c>
      <c r="H1" s="40" t="s">
        <v>0</v>
      </c>
      <c r="I1" s="40" t="s">
        <v>9</v>
      </c>
      <c r="J1" s="40" t="s">
        <v>10</v>
      </c>
      <c r="K1" s="41" t="s">
        <v>11</v>
      </c>
      <c r="L1" s="41" t="s">
        <v>12</v>
      </c>
      <c r="M1" s="41" t="s">
        <v>13</v>
      </c>
      <c r="N1" s="42" t="s">
        <v>14</v>
      </c>
      <c r="O1" s="41" t="s">
        <v>102</v>
      </c>
      <c r="P1" s="41" t="s">
        <v>103</v>
      </c>
      <c r="Q1" s="41" t="s">
        <v>140</v>
      </c>
      <c r="R1" s="41" t="s">
        <v>141</v>
      </c>
      <c r="S1" s="41" t="s">
        <v>97</v>
      </c>
      <c r="T1" s="41" t="s">
        <v>93</v>
      </c>
      <c r="U1" s="41" t="s">
        <v>94</v>
      </c>
      <c r="V1" s="41" t="s">
        <v>95</v>
      </c>
      <c r="W1" s="41" t="s">
        <v>96</v>
      </c>
      <c r="X1" s="41" t="s">
        <v>98</v>
      </c>
    </row>
    <row r="2" spans="1:24" x14ac:dyDescent="0.25">
      <c r="A2" s="15" t="s">
        <v>20</v>
      </c>
      <c r="B2" s="3" t="s">
        <v>21</v>
      </c>
      <c r="C2" s="4">
        <v>2013</v>
      </c>
      <c r="D2" s="4" t="s">
        <v>60</v>
      </c>
      <c r="E2" s="4">
        <v>1</v>
      </c>
      <c r="F2" s="6" t="s">
        <v>24</v>
      </c>
      <c r="G2" s="4" t="s">
        <v>64</v>
      </c>
      <c r="H2" s="5"/>
      <c r="I2" s="4">
        <v>0.39497431106959363</v>
      </c>
      <c r="J2" s="44">
        <v>3866.3856000000005</v>
      </c>
      <c r="K2" s="4">
        <v>448.69</v>
      </c>
      <c r="L2" s="4">
        <v>24.228999999999996</v>
      </c>
      <c r="M2" s="4">
        <v>449.06</v>
      </c>
      <c r="N2" s="16">
        <v>4.4472000000000005</v>
      </c>
      <c r="O2" s="37">
        <v>20.54527077947597</v>
      </c>
      <c r="P2" s="37">
        <v>11.804263717513514</v>
      </c>
      <c r="Q2" s="37"/>
      <c r="R2" s="37">
        <f>Table1[[#This Row],[SPRING soil water to 4'']]-Table1[[#This Row],[FALL soil water to 4'' ]]</f>
        <v>8.7410070619624562</v>
      </c>
      <c r="S2" s="37">
        <v>5.5374101253046009</v>
      </c>
      <c r="T2" s="37">
        <v>78.459999999999994</v>
      </c>
      <c r="U2" s="37"/>
      <c r="V2" s="37">
        <f>Table1[[#This Row],[grain_n_gkg]]*Table1[[#This Row],[grain_yield_kgha]]/1000</f>
        <v>93.678656702399991</v>
      </c>
      <c r="W2" s="37">
        <f t="shared" ref="W2:W17" si="0">((J2/I2)*(1-I2)*N2/1000)+V2</f>
        <v>120.01750556790887</v>
      </c>
      <c r="X2" s="37">
        <v>7.4563423093421433</v>
      </c>
    </row>
    <row r="3" spans="1:24" x14ac:dyDescent="0.25">
      <c r="A3" s="15" t="s">
        <v>20</v>
      </c>
      <c r="B3" s="3" t="s">
        <v>21</v>
      </c>
      <c r="C3" s="4">
        <v>2013</v>
      </c>
      <c r="D3" s="4" t="s">
        <v>61</v>
      </c>
      <c r="E3" s="4">
        <v>1</v>
      </c>
      <c r="F3" s="6" t="s">
        <v>26</v>
      </c>
      <c r="G3" s="4" t="s">
        <v>64</v>
      </c>
      <c r="H3" s="5"/>
      <c r="I3" s="4">
        <v>0.41330143540669856</v>
      </c>
      <c r="J3" s="44">
        <v>2595.4790400000002</v>
      </c>
      <c r="K3" s="4">
        <v>451.91</v>
      </c>
      <c r="L3" s="4">
        <v>25.041</v>
      </c>
      <c r="M3" s="4">
        <v>453.6</v>
      </c>
      <c r="N3" s="16">
        <v>4.8114999999999997</v>
      </c>
      <c r="O3" s="34">
        <v>21.145203574601624</v>
      </c>
      <c r="P3" s="34">
        <v>10.917798147323181</v>
      </c>
      <c r="Q3" s="34"/>
      <c r="R3" s="34">
        <f>Table1[[#This Row],[SPRING soil water to 4'']]-Table1[[#This Row],[FALL soil water to 4'' ]]</f>
        <v>10.227405427278443</v>
      </c>
      <c r="S3" s="34">
        <v>13.704515278541713</v>
      </c>
      <c r="T3" s="34">
        <v>78.459999999999994</v>
      </c>
      <c r="U3" s="34"/>
      <c r="V3" s="34">
        <f>Table1[[#This Row],[grain_n_gkg]]*Table1[[#This Row],[grain_yield_kgha]]/1000</f>
        <v>64.993390640640001</v>
      </c>
      <c r="W3" s="34">
        <f t="shared" si="0"/>
        <v>82.720834890532515</v>
      </c>
      <c r="X3" s="34">
        <v>13.88595019946797</v>
      </c>
    </row>
    <row r="4" spans="1:24" x14ac:dyDescent="0.25">
      <c r="A4" s="15" t="s">
        <v>20</v>
      </c>
      <c r="B4" s="3" t="s">
        <v>21</v>
      </c>
      <c r="C4" s="4">
        <v>2013</v>
      </c>
      <c r="D4" s="4" t="s">
        <v>62</v>
      </c>
      <c r="E4" s="4">
        <v>1</v>
      </c>
      <c r="F4" s="6" t="s">
        <v>28</v>
      </c>
      <c r="G4" s="4" t="s">
        <v>65</v>
      </c>
      <c r="H4" s="5"/>
      <c r="I4" s="4">
        <v>0.39538339244221593</v>
      </c>
      <c r="J4" s="44">
        <v>4888.4774399999997</v>
      </c>
      <c r="K4" s="4">
        <v>448.28000000000003</v>
      </c>
      <c r="L4" s="4">
        <v>22.271000000000001</v>
      </c>
      <c r="M4" s="4">
        <v>443.53999999999996</v>
      </c>
      <c r="N4" s="16">
        <v>6.1753999999999998</v>
      </c>
      <c r="O4" s="34">
        <v>20.597765924635464</v>
      </c>
      <c r="P4" s="34">
        <v>10.462066793692017</v>
      </c>
      <c r="Q4" s="34"/>
      <c r="R4" s="34">
        <f>Table1[[#This Row],[SPRING soil water to 4'']]-Table1[[#This Row],[FALL soil water to 4'' ]]</f>
        <v>10.135699130943447</v>
      </c>
      <c r="S4" s="34">
        <v>2.3366716681584645</v>
      </c>
      <c r="T4" s="34">
        <v>78.459999999999994</v>
      </c>
      <c r="U4" s="34"/>
      <c r="V4" s="34">
        <f>Table1[[#This Row],[grain_n_gkg]]*Table1[[#This Row],[grain_yield_kgha]]/1000</f>
        <v>108.87128106624</v>
      </c>
      <c r="W4" s="34">
        <f t="shared" si="0"/>
        <v>155.03495422287358</v>
      </c>
      <c r="X4" s="34">
        <v>4.8675133182107082</v>
      </c>
    </row>
    <row r="5" spans="1:24" x14ac:dyDescent="0.25">
      <c r="A5" s="15" t="s">
        <v>20</v>
      </c>
      <c r="B5" s="3" t="s">
        <v>21</v>
      </c>
      <c r="C5" s="4">
        <v>2013</v>
      </c>
      <c r="D5" s="4" t="s">
        <v>63</v>
      </c>
      <c r="E5" s="4">
        <v>1</v>
      </c>
      <c r="F5" s="6" t="s">
        <v>30</v>
      </c>
      <c r="G5" s="4" t="s">
        <v>65</v>
      </c>
      <c r="H5" s="5"/>
      <c r="I5" s="4">
        <v>0.40177420384198093</v>
      </c>
      <c r="J5" s="44">
        <v>5208.0336000000016</v>
      </c>
      <c r="K5" s="4">
        <v>446.36</v>
      </c>
      <c r="L5" s="4">
        <v>22.570999999999998</v>
      </c>
      <c r="M5" s="4">
        <v>444.15999999999997</v>
      </c>
      <c r="N5" s="16">
        <v>6.0564</v>
      </c>
      <c r="O5" s="34">
        <v>20.554569045346565</v>
      </c>
      <c r="P5" s="34">
        <v>11.132524628087234</v>
      </c>
      <c r="Q5" s="34"/>
      <c r="R5" s="34">
        <f>Table1[[#This Row],[SPRING soil water to 4'']]-Table1[[#This Row],[FALL soil water to 4'' ]]</f>
        <v>9.4220444172593307</v>
      </c>
      <c r="S5" s="34">
        <v>4.9740751898100255</v>
      </c>
      <c r="T5" s="37">
        <v>78.459999999999994</v>
      </c>
      <c r="U5" s="34"/>
      <c r="V5" s="34">
        <f>Table1[[#This Row],[grain_n_gkg]]*Table1[[#This Row],[grain_yield_kgha]]/1000</f>
        <v>117.55052638560002</v>
      </c>
      <c r="W5" s="34">
        <f t="shared" si="0"/>
        <v>164.51521156166939</v>
      </c>
      <c r="X5" s="34">
        <v>3.7475802390753143</v>
      </c>
    </row>
    <row r="6" spans="1:24" x14ac:dyDescent="0.25">
      <c r="A6" s="15" t="s">
        <v>20</v>
      </c>
      <c r="B6" s="3" t="s">
        <v>21</v>
      </c>
      <c r="C6" s="4">
        <v>2013</v>
      </c>
      <c r="D6" s="4" t="s">
        <v>62</v>
      </c>
      <c r="E6" s="4">
        <v>2</v>
      </c>
      <c r="F6" s="6" t="s">
        <v>32</v>
      </c>
      <c r="G6" s="4" t="s">
        <v>65</v>
      </c>
      <c r="H6" s="5"/>
      <c r="I6" s="4">
        <v>0.42698189263548531</v>
      </c>
      <c r="J6" s="44">
        <v>4888.4774399999997</v>
      </c>
      <c r="K6" s="4">
        <v>446.91999999999996</v>
      </c>
      <c r="L6" s="4">
        <v>21.17</v>
      </c>
      <c r="M6" s="4">
        <v>442.8</v>
      </c>
      <c r="N6" s="16">
        <v>6.1972000000000005</v>
      </c>
      <c r="O6" s="34">
        <v>20.304801926548535</v>
      </c>
      <c r="P6" s="34">
        <v>11.405550696851115</v>
      </c>
      <c r="Q6" s="34"/>
      <c r="R6" s="34">
        <f>Table1[[#This Row],[SPRING soil water to 4'']]-Table1[[#This Row],[FALL soil water to 4'' ]]</f>
        <v>8.8992512296974198</v>
      </c>
      <c r="S6" s="34">
        <v>6.6593436165555637</v>
      </c>
      <c r="T6" s="34">
        <v>78.459999999999994</v>
      </c>
      <c r="U6" s="34"/>
      <c r="V6" s="34">
        <f>Table1[[#This Row],[grain_n_gkg]]*Table1[[#This Row],[grain_yield_kgha]]/1000</f>
        <v>103.48906740480001</v>
      </c>
      <c r="W6" s="34">
        <f t="shared" si="0"/>
        <v>144.1453826721465</v>
      </c>
      <c r="X6" s="34">
        <v>2.6545815977044103</v>
      </c>
    </row>
    <row r="7" spans="1:24" x14ac:dyDescent="0.25">
      <c r="A7" s="15" t="s">
        <v>20</v>
      </c>
      <c r="B7" s="3" t="s">
        <v>21</v>
      </c>
      <c r="C7" s="4">
        <v>2013</v>
      </c>
      <c r="D7" s="4" t="s">
        <v>60</v>
      </c>
      <c r="E7" s="4">
        <v>2</v>
      </c>
      <c r="F7" s="6" t="s">
        <v>34</v>
      </c>
      <c r="G7" s="4" t="s">
        <v>64</v>
      </c>
      <c r="H7" s="5"/>
      <c r="I7" s="4">
        <v>0.42790077353961053</v>
      </c>
      <c r="J7" s="44">
        <v>3744.4176000000002</v>
      </c>
      <c r="K7" s="4">
        <v>448.66999999999996</v>
      </c>
      <c r="L7" s="4">
        <v>23.686</v>
      </c>
      <c r="M7" s="4">
        <v>450.61</v>
      </c>
      <c r="N7" s="16">
        <v>4.7092000000000001</v>
      </c>
      <c r="O7" s="34">
        <v>20.523610456213159</v>
      </c>
      <c r="P7" s="34">
        <v>10.411276885039591</v>
      </c>
      <c r="Q7" s="34"/>
      <c r="R7" s="34">
        <f>Table1[[#This Row],[SPRING soil water to 4'']]-Table1[[#This Row],[FALL soil water to 4'' ]]</f>
        <v>10.112333571173568</v>
      </c>
      <c r="S7" s="34">
        <v>9.8230954349865005</v>
      </c>
      <c r="T7" s="34">
        <v>78.459999999999994</v>
      </c>
      <c r="U7" s="34"/>
      <c r="V7" s="34">
        <f>Table1[[#This Row],[grain_n_gkg]]*Table1[[#This Row],[grain_yield_kgha]]/1000</f>
        <v>88.690275273600008</v>
      </c>
      <c r="W7" s="34">
        <f t="shared" si="0"/>
        <v>112.26570958917539</v>
      </c>
      <c r="X7" s="34">
        <v>3.7012294051831756</v>
      </c>
    </row>
    <row r="8" spans="1:24" x14ac:dyDescent="0.25">
      <c r="A8" s="15" t="s">
        <v>20</v>
      </c>
      <c r="B8" s="3" t="s">
        <v>21</v>
      </c>
      <c r="C8" s="4">
        <v>2013</v>
      </c>
      <c r="D8" s="4" t="s">
        <v>63</v>
      </c>
      <c r="E8" s="4">
        <v>2</v>
      </c>
      <c r="F8" s="6" t="s">
        <v>36</v>
      </c>
      <c r="G8" s="4" t="s">
        <v>65</v>
      </c>
      <c r="H8" s="5"/>
      <c r="I8" s="4">
        <v>0.45923189644645257</v>
      </c>
      <c r="J8" s="44">
        <v>4610.3904000000002</v>
      </c>
      <c r="K8" s="4">
        <v>445.91999999999996</v>
      </c>
      <c r="L8" s="4">
        <v>21.105999999999998</v>
      </c>
      <c r="M8" s="4">
        <v>442.96999999999997</v>
      </c>
      <c r="N8" s="16">
        <v>5.5174000000000003</v>
      </c>
      <c r="O8" s="34">
        <v>21.509269888198496</v>
      </c>
      <c r="P8" s="34">
        <v>11.499765911688346</v>
      </c>
      <c r="Q8" s="34"/>
      <c r="R8" s="34">
        <f>Table1[[#This Row],[SPRING soil water to 4'']]-Table1[[#This Row],[FALL soil water to 4'' ]]</f>
        <v>10.00950397651015</v>
      </c>
      <c r="S8" s="34">
        <v>29.902311032005063</v>
      </c>
      <c r="T8" s="37">
        <v>78.459999999999994</v>
      </c>
      <c r="U8" s="34"/>
      <c r="V8" s="34">
        <f>Table1[[#This Row],[grain_n_gkg]]*Table1[[#This Row],[grain_yield_kgha]]/1000</f>
        <v>97.306899782399995</v>
      </c>
      <c r="W8" s="34">
        <f t="shared" si="0"/>
        <v>127.26064941387978</v>
      </c>
      <c r="X8" s="34">
        <v>6.4006600993897873</v>
      </c>
    </row>
    <row r="9" spans="1:24" x14ac:dyDescent="0.25">
      <c r="A9" s="15" t="s">
        <v>20</v>
      </c>
      <c r="B9" s="3" t="s">
        <v>21</v>
      </c>
      <c r="C9" s="4">
        <v>2013</v>
      </c>
      <c r="D9" s="4" t="s">
        <v>61</v>
      </c>
      <c r="E9" s="4">
        <v>2</v>
      </c>
      <c r="F9" s="6" t="s">
        <v>38</v>
      </c>
      <c r="G9" s="4" t="s">
        <v>64</v>
      </c>
      <c r="H9" s="5"/>
      <c r="I9" s="4">
        <v>0.40257672264041688</v>
      </c>
      <c r="J9" s="44">
        <v>2380.8153600000005</v>
      </c>
      <c r="K9" s="4">
        <v>449.44</v>
      </c>
      <c r="L9" s="4">
        <v>24.119</v>
      </c>
      <c r="M9" s="4">
        <v>457.2</v>
      </c>
      <c r="N9" s="16">
        <v>4.9421999999999997</v>
      </c>
      <c r="O9" s="34">
        <v>21.485448667929262</v>
      </c>
      <c r="P9" s="34">
        <v>11.402145437300339</v>
      </c>
      <c r="Q9" s="34"/>
      <c r="R9" s="34">
        <f>Table1[[#This Row],[SPRING soil water to 4'']]-Table1[[#This Row],[FALL soil water to 4'' ]]</f>
        <v>10.083303230628923</v>
      </c>
      <c r="S9" s="34">
        <v>12.887692746515217</v>
      </c>
      <c r="T9" s="34">
        <v>78.459999999999994</v>
      </c>
      <c r="U9" s="34"/>
      <c r="V9" s="34">
        <f>Table1[[#This Row],[grain_n_gkg]]*Table1[[#This Row],[grain_yield_kgha]]/1000</f>
        <v>57.422885667840013</v>
      </c>
      <c r="W9" s="34">
        <f t="shared" si="0"/>
        <v>74.884303801294308</v>
      </c>
      <c r="X9" s="34">
        <v>5.5533382450894395</v>
      </c>
    </row>
    <row r="10" spans="1:24" x14ac:dyDescent="0.25">
      <c r="A10" s="15" t="s">
        <v>20</v>
      </c>
      <c r="B10" s="3" t="s">
        <v>21</v>
      </c>
      <c r="C10" s="4">
        <v>2013</v>
      </c>
      <c r="D10" s="4" t="s">
        <v>61</v>
      </c>
      <c r="E10" s="4">
        <v>3</v>
      </c>
      <c r="F10" s="6" t="s">
        <v>40</v>
      </c>
      <c r="G10" s="4" t="s">
        <v>64</v>
      </c>
      <c r="H10" s="5"/>
      <c r="I10" s="4">
        <v>0.40733197556008149</v>
      </c>
      <c r="J10" s="44">
        <v>2849.1724800000002</v>
      </c>
      <c r="K10" s="4">
        <v>447.86</v>
      </c>
      <c r="L10" s="4">
        <v>23.591000000000001</v>
      </c>
      <c r="M10" s="4">
        <v>450.51000000000005</v>
      </c>
      <c r="N10" s="16">
        <v>4.2763</v>
      </c>
      <c r="O10" s="34">
        <v>20.134217197167821</v>
      </c>
      <c r="P10" s="34">
        <v>10.789194336635223</v>
      </c>
      <c r="Q10" s="34"/>
      <c r="R10" s="34">
        <f>Table1[[#This Row],[SPRING soil water to 4'']]-Table1[[#This Row],[FALL soil water to 4'' ]]</f>
        <v>9.3450228605325982</v>
      </c>
      <c r="S10" s="34">
        <v>10.543517088355483</v>
      </c>
      <c r="T10" s="34">
        <v>78.459999999999994</v>
      </c>
      <c r="U10" s="34"/>
      <c r="V10" s="34">
        <f>Table1[[#This Row],[grain_n_gkg]]*Table1[[#This Row],[grain_yield_kgha]]/1000</f>
        <v>67.214827975680009</v>
      </c>
      <c r="W10" s="34">
        <f t="shared" si="0"/>
        <v>84.942426157585928</v>
      </c>
      <c r="X10" s="34">
        <v>15.391856562120401</v>
      </c>
    </row>
    <row r="11" spans="1:24" x14ac:dyDescent="0.25">
      <c r="A11" s="15" t="s">
        <v>20</v>
      </c>
      <c r="B11" s="3" t="s">
        <v>21</v>
      </c>
      <c r="C11" s="4">
        <v>2013</v>
      </c>
      <c r="D11" s="4" t="s">
        <v>63</v>
      </c>
      <c r="E11" s="4">
        <v>3</v>
      </c>
      <c r="F11" s="6" t="s">
        <v>42</v>
      </c>
      <c r="G11" s="4" t="s">
        <v>65</v>
      </c>
      <c r="H11" s="5"/>
      <c r="I11" s="4">
        <v>0.48201266604881066</v>
      </c>
      <c r="J11" s="44">
        <v>4244.4864000000007</v>
      </c>
      <c r="K11" s="4">
        <v>450.4</v>
      </c>
      <c r="L11" s="4">
        <v>20.616</v>
      </c>
      <c r="M11" s="4">
        <v>446.43</v>
      </c>
      <c r="N11" s="16">
        <v>4.0787000000000004</v>
      </c>
      <c r="O11" s="34">
        <v>21.552578056286713</v>
      </c>
      <c r="P11" s="34">
        <v>10.828512068206399</v>
      </c>
      <c r="Q11" s="34"/>
      <c r="R11" s="34">
        <f>Table1[[#This Row],[SPRING soil water to 4'']]-Table1[[#This Row],[FALL soil water to 4'' ]]</f>
        <v>10.724065988080314</v>
      </c>
      <c r="S11" s="34">
        <v>5.1925482723176035</v>
      </c>
      <c r="T11" s="37">
        <v>78.459999999999994</v>
      </c>
      <c r="U11" s="34"/>
      <c r="V11" s="34">
        <f>Table1[[#This Row],[grain_n_gkg]]*Table1[[#This Row],[grain_yield_kgha]]/1000</f>
        <v>87.504331622400016</v>
      </c>
      <c r="W11" s="34">
        <f t="shared" si="0"/>
        <v>106.10838594967339</v>
      </c>
      <c r="X11" s="34">
        <v>4.3111771989482754</v>
      </c>
    </row>
    <row r="12" spans="1:24" x14ac:dyDescent="0.25">
      <c r="A12" s="15" t="s">
        <v>20</v>
      </c>
      <c r="B12" s="3" t="s">
        <v>21</v>
      </c>
      <c r="C12" s="4">
        <v>2013</v>
      </c>
      <c r="D12" s="4" t="s">
        <v>60</v>
      </c>
      <c r="E12" s="4">
        <v>3</v>
      </c>
      <c r="F12" s="6" t="s">
        <v>44</v>
      </c>
      <c r="G12" s="4" t="s">
        <v>64</v>
      </c>
      <c r="H12" s="5"/>
      <c r="I12" s="4">
        <v>0.39601773353037256</v>
      </c>
      <c r="J12" s="44">
        <v>3695.6304000000005</v>
      </c>
      <c r="K12" s="4">
        <v>452.37</v>
      </c>
      <c r="L12" s="4">
        <v>22.277999999999999</v>
      </c>
      <c r="M12" s="4">
        <v>454.29</v>
      </c>
      <c r="N12" s="16">
        <v>3.9861000000000004</v>
      </c>
      <c r="O12" s="34">
        <v>21.46507409407101</v>
      </c>
      <c r="P12" s="34">
        <v>10.900823825291809</v>
      </c>
      <c r="Q12" s="34"/>
      <c r="R12" s="34">
        <f>Table1[[#This Row],[SPRING soil water to 4'']]-Table1[[#This Row],[FALL soil water to 4'' ]]</f>
        <v>10.564250268779201</v>
      </c>
      <c r="S12" s="34">
        <v>11.161981188396215</v>
      </c>
      <c r="T12" s="34">
        <v>78.459999999999994</v>
      </c>
      <c r="U12" s="34"/>
      <c r="V12" s="34">
        <f>Table1[[#This Row],[grain_n_gkg]]*Table1[[#This Row],[grain_yield_kgha]]/1000</f>
        <v>82.331254051200006</v>
      </c>
      <c r="W12" s="34">
        <f t="shared" si="0"/>
        <v>104.79831555665146</v>
      </c>
      <c r="X12" s="34">
        <v>6.089232795750724</v>
      </c>
    </row>
    <row r="13" spans="1:24" x14ac:dyDescent="0.25">
      <c r="A13" s="15" t="s">
        <v>20</v>
      </c>
      <c r="B13" s="3" t="s">
        <v>21</v>
      </c>
      <c r="C13" s="4">
        <v>2013</v>
      </c>
      <c r="D13" s="4" t="s">
        <v>62</v>
      </c>
      <c r="E13" s="4">
        <v>3</v>
      </c>
      <c r="F13" s="6" t="s">
        <v>46</v>
      </c>
      <c r="G13" s="4" t="s">
        <v>65</v>
      </c>
      <c r="H13" s="5"/>
      <c r="I13" s="4">
        <v>0.46046256143394043</v>
      </c>
      <c r="J13" s="44">
        <v>4849.4476800000002</v>
      </c>
      <c r="K13" s="4">
        <v>445.51</v>
      </c>
      <c r="L13" s="4">
        <v>18.858000000000001</v>
      </c>
      <c r="M13" s="4">
        <v>449.13</v>
      </c>
      <c r="N13" s="16">
        <v>4.8114000000000008</v>
      </c>
      <c r="O13" s="34">
        <v>21.755519632357867</v>
      </c>
      <c r="P13" s="34">
        <v>10.985467066865542</v>
      </c>
      <c r="Q13" s="34"/>
      <c r="R13" s="34">
        <f>Table1[[#This Row],[SPRING soil water to 4'']]-Table1[[#This Row],[FALL soil water to 4'' ]]</f>
        <v>10.770052565492325</v>
      </c>
      <c r="S13" s="34">
        <v>2.0812009998100436</v>
      </c>
      <c r="T13" s="34">
        <v>78.459999999999994</v>
      </c>
      <c r="U13" s="34"/>
      <c r="V13" s="34">
        <f>Table1[[#This Row],[grain_n_gkg]]*Table1[[#This Row],[grain_yield_kgha]]/1000</f>
        <v>91.450884349440003</v>
      </c>
      <c r="W13" s="34">
        <f t="shared" si="0"/>
        <v>118.79041173967295</v>
      </c>
      <c r="X13" s="34">
        <v>7.1749285547959705</v>
      </c>
    </row>
    <row r="14" spans="1:24" x14ac:dyDescent="0.25">
      <c r="A14" s="15" t="s">
        <v>20</v>
      </c>
      <c r="B14" s="3" t="s">
        <v>21</v>
      </c>
      <c r="C14" s="4">
        <v>2013</v>
      </c>
      <c r="D14" s="4" t="s">
        <v>63</v>
      </c>
      <c r="E14" s="4">
        <v>4</v>
      </c>
      <c r="F14" s="6" t="s">
        <v>54</v>
      </c>
      <c r="G14" s="4" t="s">
        <v>65</v>
      </c>
      <c r="H14" s="5"/>
      <c r="I14" s="4">
        <v>0.46724421851507125</v>
      </c>
      <c r="J14" s="44">
        <v>4903.1136000000015</v>
      </c>
      <c r="K14" s="4">
        <v>442.81</v>
      </c>
      <c r="L14" s="4">
        <v>18.988999999999997</v>
      </c>
      <c r="M14" s="4">
        <v>447.67</v>
      </c>
      <c r="N14" s="16">
        <v>4.1012999999999993</v>
      </c>
      <c r="O14" s="34">
        <v>20.95048035131888</v>
      </c>
      <c r="P14" s="34">
        <v>11.098618873074759</v>
      </c>
      <c r="Q14" s="34"/>
      <c r="R14" s="34">
        <f>Table1[[#This Row],[SPRING soil water to 4'']]-Table1[[#This Row],[FALL soil water to 4'' ]]</f>
        <v>9.8518614782441212</v>
      </c>
      <c r="S14" s="34"/>
      <c r="T14" s="37">
        <v>78.459999999999994</v>
      </c>
      <c r="U14" s="34"/>
      <c r="V14" s="34">
        <f>Table1[[#This Row],[grain_n_gkg]]*Table1[[#This Row],[grain_yield_kgha]]/1000</f>
        <v>93.105224150400005</v>
      </c>
      <c r="W14" s="34">
        <f t="shared" si="0"/>
        <v>116.03383421919358</v>
      </c>
      <c r="X14" s="34">
        <v>5.1743486836311687</v>
      </c>
    </row>
    <row r="15" spans="1:24" x14ac:dyDescent="0.25">
      <c r="A15" s="15" t="s">
        <v>20</v>
      </c>
      <c r="B15" s="3" t="s">
        <v>21</v>
      </c>
      <c r="C15" s="4">
        <v>2013</v>
      </c>
      <c r="D15" s="4" t="s">
        <v>62</v>
      </c>
      <c r="E15" s="4">
        <v>4</v>
      </c>
      <c r="F15" s="6" t="s">
        <v>55</v>
      </c>
      <c r="G15" s="4" t="s">
        <v>65</v>
      </c>
      <c r="H15" s="5"/>
      <c r="I15" s="4">
        <v>0.45919617693910059</v>
      </c>
      <c r="J15" s="44">
        <v>4868.9625599999999</v>
      </c>
      <c r="K15" s="4">
        <v>446.46999999999997</v>
      </c>
      <c r="L15" s="4">
        <v>19.083000000000002</v>
      </c>
      <c r="M15" s="4">
        <v>437.41999999999996</v>
      </c>
      <c r="N15" s="16">
        <v>4.4090999999999996</v>
      </c>
      <c r="O15" s="34">
        <v>21.148208167375891</v>
      </c>
      <c r="P15" s="34">
        <v>11.284265219333149</v>
      </c>
      <c r="Q15" s="34"/>
      <c r="R15" s="34">
        <f>Table1[[#This Row],[SPRING soil water to 4'']]-Table1[[#This Row],[FALL soil water to 4'' ]]</f>
        <v>9.8639429480427427</v>
      </c>
      <c r="S15" s="34"/>
      <c r="T15" s="34">
        <v>78.459999999999994</v>
      </c>
      <c r="U15" s="34"/>
      <c r="V15" s="34">
        <f>Table1[[#This Row],[grain_n_gkg]]*Table1[[#This Row],[grain_yield_kgha]]/1000</f>
        <v>92.914412532480014</v>
      </c>
      <c r="W15" s="34">
        <f t="shared" si="0"/>
        <v>118.19736995759459</v>
      </c>
      <c r="X15" s="34">
        <v>8.4349042555801645</v>
      </c>
    </row>
    <row r="16" spans="1:24" x14ac:dyDescent="0.25">
      <c r="A16" s="15" t="s">
        <v>20</v>
      </c>
      <c r="B16" s="3" t="s">
        <v>21</v>
      </c>
      <c r="C16" s="4">
        <v>2013</v>
      </c>
      <c r="D16" s="4" t="s">
        <v>60</v>
      </c>
      <c r="E16" s="4">
        <v>4</v>
      </c>
      <c r="F16" s="6" t="s">
        <v>56</v>
      </c>
      <c r="G16" s="4" t="s">
        <v>64</v>
      </c>
      <c r="H16" s="5"/>
      <c r="I16" s="4">
        <v>0.41191946739391988</v>
      </c>
      <c r="J16" s="44">
        <v>3732.2208000000005</v>
      </c>
      <c r="K16" s="4">
        <v>449.20000000000005</v>
      </c>
      <c r="L16" s="4">
        <v>21.788999999999998</v>
      </c>
      <c r="M16" s="4">
        <v>458.43000000000006</v>
      </c>
      <c r="N16" s="16">
        <v>3.5114000000000001</v>
      </c>
      <c r="O16" s="34">
        <v>21.036028504615771</v>
      </c>
      <c r="P16" s="34">
        <v>11.070240330684964</v>
      </c>
      <c r="Q16" s="34"/>
      <c r="R16" s="34">
        <f>Table1[[#This Row],[SPRING soil water to 4'']]-Table1[[#This Row],[FALL soil water to 4'' ]]</f>
        <v>9.9657881739308074</v>
      </c>
      <c r="S16" s="34"/>
      <c r="T16" s="34">
        <v>78.459999999999994</v>
      </c>
      <c r="U16" s="34"/>
      <c r="V16" s="34">
        <f>Table1[[#This Row],[grain_n_gkg]]*Table1[[#This Row],[grain_yield_kgha]]/1000</f>
        <v>81.321359011200016</v>
      </c>
      <c r="W16" s="34">
        <f t="shared" si="0"/>
        <v>100.03128715130148</v>
      </c>
      <c r="X16" s="34">
        <v>3.8498229603613594</v>
      </c>
    </row>
    <row r="17" spans="1:24" x14ac:dyDescent="0.25">
      <c r="A17" s="17" t="s">
        <v>20</v>
      </c>
      <c r="B17" s="18" t="s">
        <v>21</v>
      </c>
      <c r="C17" s="19">
        <v>2013</v>
      </c>
      <c r="D17" s="19" t="s">
        <v>61</v>
      </c>
      <c r="E17" s="19">
        <v>4</v>
      </c>
      <c r="F17" s="20" t="s">
        <v>51</v>
      </c>
      <c r="G17" s="19" t="s">
        <v>64</v>
      </c>
      <c r="H17" s="21"/>
      <c r="I17" s="19">
        <v>0.3751687523701176</v>
      </c>
      <c r="J17" s="45">
        <v>3024.8063999999999</v>
      </c>
      <c r="K17" s="19">
        <v>446.06</v>
      </c>
      <c r="L17" s="19">
        <v>25.727000000000004</v>
      </c>
      <c r="M17" s="19">
        <v>452.71</v>
      </c>
      <c r="N17" s="22">
        <v>5.916599999999999</v>
      </c>
      <c r="O17" s="19">
        <v>21.034875771614839</v>
      </c>
      <c r="P17" s="19">
        <v>10.825344734105185</v>
      </c>
      <c r="Q17" s="19"/>
      <c r="R17" s="19">
        <f>Table1[[#This Row],[SPRING soil water to 4'']]-Table1[[#This Row],[FALL soil water to 4'' ]]</f>
        <v>10.209531037509654</v>
      </c>
      <c r="S17" s="19">
        <v>9.5827448816749765</v>
      </c>
      <c r="T17" s="37">
        <v>78.459999999999994</v>
      </c>
      <c r="U17" s="19"/>
      <c r="V17" s="19">
        <f>Table1[[#This Row],[grain_n_gkg]]*Table1[[#This Row],[grain_yield_kgha]]/1000</f>
        <v>77.819194252800003</v>
      </c>
      <c r="W17" s="19">
        <f t="shared" si="0"/>
        <v>107.62534363818463</v>
      </c>
      <c r="X17" s="19">
        <v>7.0808145599406238</v>
      </c>
    </row>
    <row r="18" spans="1:24" x14ac:dyDescent="0.25">
      <c r="A18" s="17" t="s">
        <v>20</v>
      </c>
      <c r="B18" s="18" t="s">
        <v>21</v>
      </c>
      <c r="C18" s="19">
        <v>2013</v>
      </c>
      <c r="D18" s="34" t="s">
        <v>66</v>
      </c>
      <c r="E18" s="34">
        <v>1</v>
      </c>
      <c r="F18" s="38" t="s">
        <v>23</v>
      </c>
      <c r="G18" s="34" t="s">
        <v>99</v>
      </c>
      <c r="H18" s="5"/>
      <c r="I18" s="5" t="s">
        <v>101</v>
      </c>
      <c r="J18" s="5" t="s">
        <v>101</v>
      </c>
      <c r="K18" s="5" t="s">
        <v>101</v>
      </c>
      <c r="L18" s="5" t="s">
        <v>101</v>
      </c>
      <c r="M18" s="5" t="s">
        <v>101</v>
      </c>
      <c r="N18" s="5" t="s">
        <v>101</v>
      </c>
      <c r="O18" s="34">
        <v>23.530141819706326</v>
      </c>
      <c r="P18" s="34">
        <v>16.523596724079979</v>
      </c>
      <c r="Q18" s="34"/>
      <c r="R18" s="34">
        <f>Table1[[#This Row],[SPRING soil water to 4'']]-Table1[[#This Row],[FALL soil water to 4'' ]]</f>
        <v>7.0065450956263469</v>
      </c>
      <c r="S18" s="34">
        <v>3.2700382963954473</v>
      </c>
      <c r="T18" s="34"/>
      <c r="U18" s="34"/>
      <c r="V18" s="34"/>
      <c r="W18" s="34"/>
      <c r="X18" s="34">
        <v>15.746302610073919</v>
      </c>
    </row>
    <row r="19" spans="1:24" x14ac:dyDescent="0.25">
      <c r="A19" s="17" t="s">
        <v>20</v>
      </c>
      <c r="B19" s="18" t="s">
        <v>21</v>
      </c>
      <c r="C19" s="19">
        <v>2013</v>
      </c>
      <c r="D19" s="34" t="s">
        <v>68</v>
      </c>
      <c r="E19" s="34">
        <v>1</v>
      </c>
      <c r="F19" s="38" t="s">
        <v>25</v>
      </c>
      <c r="G19" s="34" t="s">
        <v>100</v>
      </c>
      <c r="H19" s="5"/>
      <c r="I19" s="5" t="s">
        <v>101</v>
      </c>
      <c r="J19" s="5" t="s">
        <v>101</v>
      </c>
      <c r="K19" s="5" t="s">
        <v>101</v>
      </c>
      <c r="L19" s="5" t="s">
        <v>101</v>
      </c>
      <c r="M19" s="5" t="s">
        <v>101</v>
      </c>
      <c r="N19" s="5" t="s">
        <v>101</v>
      </c>
      <c r="O19" s="34">
        <v>24.219900839751045</v>
      </c>
      <c r="P19" s="34">
        <v>17.715343365385777</v>
      </c>
      <c r="Q19" s="34"/>
      <c r="R19" s="34">
        <f>Table1[[#This Row],[SPRING soil water to 4'']]-Table1[[#This Row],[FALL soil water to 4'' ]]</f>
        <v>6.5045574743652672</v>
      </c>
      <c r="S19" s="34">
        <v>2.4523649200516173</v>
      </c>
      <c r="T19" s="34"/>
      <c r="U19" s="34"/>
      <c r="V19" s="34"/>
      <c r="W19" s="34"/>
      <c r="X19" s="34">
        <v>7.8891807152348958</v>
      </c>
    </row>
    <row r="20" spans="1:24" x14ac:dyDescent="0.25">
      <c r="A20" s="17" t="s">
        <v>20</v>
      </c>
      <c r="B20" s="18" t="s">
        <v>21</v>
      </c>
      <c r="C20" s="19">
        <v>2013</v>
      </c>
      <c r="D20" s="34" t="s">
        <v>69</v>
      </c>
      <c r="E20" s="34">
        <v>1</v>
      </c>
      <c r="F20" s="38" t="s">
        <v>27</v>
      </c>
      <c r="G20" s="34" t="s">
        <v>100</v>
      </c>
      <c r="H20" s="5"/>
      <c r="I20" s="5" t="s">
        <v>101</v>
      </c>
      <c r="J20" s="5" t="s">
        <v>101</v>
      </c>
      <c r="K20" s="5" t="s">
        <v>101</v>
      </c>
      <c r="L20" s="5" t="s">
        <v>101</v>
      </c>
      <c r="M20" s="5" t="s">
        <v>101</v>
      </c>
      <c r="N20" s="5" t="s">
        <v>101</v>
      </c>
      <c r="O20" s="34">
        <v>23.476275133554658</v>
      </c>
      <c r="P20" s="34">
        <v>17.393176766632386</v>
      </c>
      <c r="Q20" s="34"/>
      <c r="R20" s="34">
        <f>Table1[[#This Row],[SPRING soil water to 4'']]-Table1[[#This Row],[FALL soil water to 4'' ]]</f>
        <v>6.0830983669222718</v>
      </c>
      <c r="S20" s="34">
        <v>3.6364662441708675</v>
      </c>
      <c r="T20" s="34"/>
      <c r="U20" s="34"/>
      <c r="V20" s="34"/>
      <c r="W20" s="34"/>
      <c r="X20" s="34">
        <v>4.6850564567777377</v>
      </c>
    </row>
    <row r="21" spans="1:24" x14ac:dyDescent="0.25">
      <c r="A21" s="17" t="s">
        <v>20</v>
      </c>
      <c r="B21" s="18" t="s">
        <v>21</v>
      </c>
      <c r="C21" s="19">
        <v>2013</v>
      </c>
      <c r="D21" s="34" t="s">
        <v>67</v>
      </c>
      <c r="E21" s="34">
        <v>1</v>
      </c>
      <c r="F21" s="38" t="s">
        <v>29</v>
      </c>
      <c r="G21" s="34" t="s">
        <v>100</v>
      </c>
      <c r="H21" s="5"/>
      <c r="I21" s="5" t="s">
        <v>101</v>
      </c>
      <c r="J21" s="5" t="s">
        <v>101</v>
      </c>
      <c r="K21" s="5" t="s">
        <v>101</v>
      </c>
      <c r="L21" s="5" t="s">
        <v>101</v>
      </c>
      <c r="M21" s="5" t="s">
        <v>101</v>
      </c>
      <c r="N21" s="5" t="s">
        <v>101</v>
      </c>
      <c r="O21" s="34">
        <v>24.348092963065849</v>
      </c>
      <c r="P21" s="34">
        <v>15.693882018215451</v>
      </c>
      <c r="Q21" s="34"/>
      <c r="R21" s="34">
        <f>Table1[[#This Row],[SPRING soil water to 4'']]-Table1[[#This Row],[FALL soil water to 4'' ]]</f>
        <v>8.6542109448503979</v>
      </c>
      <c r="S21" s="34">
        <v>1.6432753249808538</v>
      </c>
      <c r="T21" s="34"/>
      <c r="U21" s="34"/>
      <c r="V21" s="34"/>
      <c r="W21" s="34"/>
      <c r="X21" s="34">
        <v>1.6435617371833517</v>
      </c>
    </row>
    <row r="22" spans="1:24" x14ac:dyDescent="0.25">
      <c r="A22" s="17" t="s">
        <v>20</v>
      </c>
      <c r="B22" s="18" t="s">
        <v>21</v>
      </c>
      <c r="C22" s="19">
        <v>2013</v>
      </c>
      <c r="D22" s="34" t="s">
        <v>68</v>
      </c>
      <c r="E22" s="34">
        <v>2</v>
      </c>
      <c r="F22" s="38" t="s">
        <v>31</v>
      </c>
      <c r="G22" s="34" t="s">
        <v>100</v>
      </c>
      <c r="H22" s="5"/>
      <c r="I22" s="5" t="s">
        <v>101</v>
      </c>
      <c r="J22" s="5" t="s">
        <v>101</v>
      </c>
      <c r="K22" s="5" t="s">
        <v>101</v>
      </c>
      <c r="L22" s="5" t="s">
        <v>101</v>
      </c>
      <c r="M22" s="5" t="s">
        <v>101</v>
      </c>
      <c r="N22" s="5" t="s">
        <v>101</v>
      </c>
      <c r="O22" s="34">
        <v>23.985734162069662</v>
      </c>
      <c r="P22" s="34">
        <v>14.632991247469983</v>
      </c>
      <c r="Q22" s="34"/>
      <c r="R22" s="34">
        <f>Table1[[#This Row],[SPRING soil water to 4'']]-Table1[[#This Row],[FALL soil water to 4'' ]]</f>
        <v>9.3527429145996788</v>
      </c>
      <c r="S22" s="34">
        <v>4.2715898803658749</v>
      </c>
      <c r="T22" s="34"/>
      <c r="U22" s="34"/>
      <c r="V22" s="34"/>
      <c r="W22" s="34"/>
      <c r="X22" s="34">
        <v>4.9774469797369916</v>
      </c>
    </row>
    <row r="23" spans="1:24" x14ac:dyDescent="0.25">
      <c r="A23" s="17" t="s">
        <v>20</v>
      </c>
      <c r="B23" s="18" t="s">
        <v>21</v>
      </c>
      <c r="C23" s="19">
        <v>2013</v>
      </c>
      <c r="D23" s="34" t="s">
        <v>67</v>
      </c>
      <c r="E23" s="34">
        <v>2</v>
      </c>
      <c r="F23" s="38" t="s">
        <v>33</v>
      </c>
      <c r="G23" s="34" t="s">
        <v>100</v>
      </c>
      <c r="H23" s="5"/>
      <c r="I23" s="5" t="s">
        <v>101</v>
      </c>
      <c r="J23" s="5" t="s">
        <v>101</v>
      </c>
      <c r="K23" s="5" t="s">
        <v>101</v>
      </c>
      <c r="L23" s="5" t="s">
        <v>101</v>
      </c>
      <c r="M23" s="5" t="s">
        <v>101</v>
      </c>
      <c r="N23" s="5" t="s">
        <v>101</v>
      </c>
      <c r="O23" s="34">
        <v>24.436856132760227</v>
      </c>
      <c r="P23" s="34">
        <v>16.432127920864637</v>
      </c>
      <c r="Q23" s="34"/>
      <c r="R23" s="34">
        <f>Table1[[#This Row],[SPRING soil water to 4'']]-Table1[[#This Row],[FALL soil water to 4'' ]]</f>
        <v>8.0047282118955891</v>
      </c>
      <c r="S23" s="34">
        <v>3.0057179479579332</v>
      </c>
      <c r="T23" s="34"/>
      <c r="U23" s="34"/>
      <c r="V23" s="34"/>
      <c r="W23" s="34"/>
      <c r="X23" s="34">
        <v>3.4243827946375145</v>
      </c>
    </row>
    <row r="24" spans="1:24" x14ac:dyDescent="0.25">
      <c r="A24" s="17" t="s">
        <v>20</v>
      </c>
      <c r="B24" s="18" t="s">
        <v>21</v>
      </c>
      <c r="C24" s="19">
        <v>2013</v>
      </c>
      <c r="D24" s="34" t="s">
        <v>66</v>
      </c>
      <c r="E24" s="34">
        <v>2</v>
      </c>
      <c r="F24" s="38" t="s">
        <v>35</v>
      </c>
      <c r="G24" s="34" t="s">
        <v>99</v>
      </c>
      <c r="H24" s="5"/>
      <c r="I24" s="5" t="s">
        <v>101</v>
      </c>
      <c r="J24" s="5" t="s">
        <v>101</v>
      </c>
      <c r="K24" s="5" t="s">
        <v>101</v>
      </c>
      <c r="L24" s="5" t="s">
        <v>101</v>
      </c>
      <c r="M24" s="5" t="s">
        <v>101</v>
      </c>
      <c r="N24" s="5" t="s">
        <v>101</v>
      </c>
      <c r="O24" s="34">
        <v>23.439741689552228</v>
      </c>
      <c r="P24" s="34">
        <v>19.052406899021346</v>
      </c>
      <c r="Q24" s="34"/>
      <c r="R24" s="34">
        <f>Table1[[#This Row],[SPRING soil water to 4'']]-Table1[[#This Row],[FALL soil water to 4'' ]]</f>
        <v>4.3873347905308826</v>
      </c>
      <c r="S24" s="34">
        <v>3.5692530644202778</v>
      </c>
      <c r="T24" s="34"/>
      <c r="U24" s="34"/>
      <c r="V24" s="34"/>
      <c r="W24" s="34"/>
      <c r="X24" s="34">
        <v>16.987651598566778</v>
      </c>
    </row>
    <row r="25" spans="1:24" x14ac:dyDescent="0.25">
      <c r="A25" s="17" t="s">
        <v>20</v>
      </c>
      <c r="B25" s="18" t="s">
        <v>21</v>
      </c>
      <c r="C25" s="19">
        <v>2013</v>
      </c>
      <c r="D25" s="34" t="s">
        <v>69</v>
      </c>
      <c r="E25" s="34">
        <v>2</v>
      </c>
      <c r="F25" s="38" t="s">
        <v>37</v>
      </c>
      <c r="G25" s="34" t="s">
        <v>100</v>
      </c>
      <c r="H25" s="5"/>
      <c r="I25" s="5" t="s">
        <v>101</v>
      </c>
      <c r="J25" s="5" t="s">
        <v>101</v>
      </c>
      <c r="K25" s="5" t="s">
        <v>101</v>
      </c>
      <c r="L25" s="5" t="s">
        <v>101</v>
      </c>
      <c r="M25" s="5" t="s">
        <v>101</v>
      </c>
      <c r="N25" s="5" t="s">
        <v>101</v>
      </c>
      <c r="O25" s="34">
        <v>23.10212691133529</v>
      </c>
      <c r="P25" s="34">
        <v>14.526380158783692</v>
      </c>
      <c r="Q25" s="34"/>
      <c r="R25" s="34">
        <f>Table1[[#This Row],[SPRING soil water to 4'']]-Table1[[#This Row],[FALL soil water to 4'' ]]</f>
        <v>8.5757467525515985</v>
      </c>
      <c r="S25" s="34">
        <v>4.2075417422508155</v>
      </c>
      <c r="T25" s="34"/>
      <c r="U25" s="34"/>
      <c r="V25" s="34"/>
      <c r="W25" s="34"/>
      <c r="X25" s="34">
        <v>4.477700423966569</v>
      </c>
    </row>
    <row r="26" spans="1:24" x14ac:dyDescent="0.25">
      <c r="A26" s="17" t="s">
        <v>20</v>
      </c>
      <c r="B26" s="18" t="s">
        <v>21</v>
      </c>
      <c r="C26" s="19">
        <v>2013</v>
      </c>
      <c r="D26" s="34" t="s">
        <v>67</v>
      </c>
      <c r="E26" s="34">
        <v>3</v>
      </c>
      <c r="F26" s="38" t="s">
        <v>39</v>
      </c>
      <c r="G26" s="34" t="s">
        <v>100</v>
      </c>
      <c r="H26" s="5"/>
      <c r="I26" s="5" t="s">
        <v>101</v>
      </c>
      <c r="J26" s="5" t="s">
        <v>101</v>
      </c>
      <c r="K26" s="5" t="s">
        <v>101</v>
      </c>
      <c r="L26" s="5" t="s">
        <v>101</v>
      </c>
      <c r="M26" s="5" t="s">
        <v>101</v>
      </c>
      <c r="N26" s="5" t="s">
        <v>101</v>
      </c>
      <c r="O26" s="34">
        <v>24.152076776858809</v>
      </c>
      <c r="P26" s="34">
        <v>14.475218641457554</v>
      </c>
      <c r="Q26" s="34"/>
      <c r="R26" s="34">
        <f>Table1[[#This Row],[SPRING soil water to 4'']]-Table1[[#This Row],[FALL soil water to 4'' ]]</f>
        <v>9.6768581354012557</v>
      </c>
      <c r="S26" s="34">
        <v>1.7639891705152113</v>
      </c>
      <c r="T26" s="34"/>
      <c r="U26" s="34"/>
      <c r="V26" s="34"/>
      <c r="W26" s="34"/>
      <c r="X26" s="34">
        <v>0.96934410506138469</v>
      </c>
    </row>
    <row r="27" spans="1:24" x14ac:dyDescent="0.25">
      <c r="A27" s="17" t="s">
        <v>20</v>
      </c>
      <c r="B27" s="18" t="s">
        <v>21</v>
      </c>
      <c r="C27" s="19">
        <v>2013</v>
      </c>
      <c r="D27" s="34" t="s">
        <v>69</v>
      </c>
      <c r="E27" s="34">
        <v>3</v>
      </c>
      <c r="F27" s="38" t="s">
        <v>41</v>
      </c>
      <c r="G27" s="34" t="s">
        <v>100</v>
      </c>
      <c r="H27" s="5"/>
      <c r="I27" s="5" t="s">
        <v>101</v>
      </c>
      <c r="J27" s="5" t="s">
        <v>101</v>
      </c>
      <c r="K27" s="5" t="s">
        <v>101</v>
      </c>
      <c r="L27" s="5" t="s">
        <v>101</v>
      </c>
      <c r="M27" s="5" t="s">
        <v>101</v>
      </c>
      <c r="N27" s="5" t="s">
        <v>101</v>
      </c>
      <c r="O27" s="34">
        <v>23.272697261199237</v>
      </c>
      <c r="P27" s="34">
        <v>14.671736517313867</v>
      </c>
      <c r="Q27" s="34"/>
      <c r="R27" s="34">
        <f>Table1[[#This Row],[SPRING soil water to 4'']]-Table1[[#This Row],[FALL soil water to 4'' ]]</f>
        <v>8.6009607438853699</v>
      </c>
      <c r="S27" s="34">
        <v>2.1597118337334593</v>
      </c>
      <c r="T27" s="34"/>
      <c r="U27" s="34"/>
      <c r="V27" s="34"/>
      <c r="W27" s="34"/>
      <c r="X27" s="34">
        <v>8.3192139403424648</v>
      </c>
    </row>
    <row r="28" spans="1:24" x14ac:dyDescent="0.25">
      <c r="A28" s="17" t="s">
        <v>20</v>
      </c>
      <c r="B28" s="18" t="s">
        <v>21</v>
      </c>
      <c r="C28" s="19">
        <v>2013</v>
      </c>
      <c r="D28" s="34" t="s">
        <v>66</v>
      </c>
      <c r="E28" s="34">
        <v>3</v>
      </c>
      <c r="F28" s="38" t="s">
        <v>43</v>
      </c>
      <c r="G28" s="34" t="s">
        <v>99</v>
      </c>
      <c r="H28" s="5"/>
      <c r="I28" s="5" t="s">
        <v>101</v>
      </c>
      <c r="J28" s="5" t="s">
        <v>101</v>
      </c>
      <c r="K28" s="5" t="s">
        <v>101</v>
      </c>
      <c r="L28" s="5" t="s">
        <v>101</v>
      </c>
      <c r="M28" s="5" t="s">
        <v>101</v>
      </c>
      <c r="N28" s="5" t="s">
        <v>101</v>
      </c>
      <c r="O28" s="34">
        <v>23.04098339841272</v>
      </c>
      <c r="P28" s="34">
        <v>19.737907713415094</v>
      </c>
      <c r="Q28" s="34"/>
      <c r="R28" s="34">
        <f>Table1[[#This Row],[SPRING soil water to 4'']]-Table1[[#This Row],[FALL soil water to 4'' ]]</f>
        <v>3.3030756849976264</v>
      </c>
      <c r="S28" s="34">
        <v>2.6256810706096623</v>
      </c>
      <c r="T28" s="34"/>
      <c r="U28" s="34"/>
      <c r="V28" s="34"/>
      <c r="W28" s="34"/>
      <c r="X28" s="34">
        <v>17.914346123552047</v>
      </c>
    </row>
    <row r="29" spans="1:24" x14ac:dyDescent="0.25">
      <c r="A29" s="17" t="s">
        <v>20</v>
      </c>
      <c r="B29" s="18" t="s">
        <v>21</v>
      </c>
      <c r="C29" s="19">
        <v>2013</v>
      </c>
      <c r="D29" s="34" t="s">
        <v>68</v>
      </c>
      <c r="E29" s="34">
        <v>3</v>
      </c>
      <c r="F29" s="38" t="s">
        <v>45</v>
      </c>
      <c r="G29" s="34" t="s">
        <v>100</v>
      </c>
      <c r="H29" s="5"/>
      <c r="I29" s="5" t="s">
        <v>101</v>
      </c>
      <c r="J29" s="5" t="s">
        <v>101</v>
      </c>
      <c r="K29" s="5" t="s">
        <v>101</v>
      </c>
      <c r="L29" s="5" t="s">
        <v>101</v>
      </c>
      <c r="M29" s="5" t="s">
        <v>101</v>
      </c>
      <c r="N29" s="5" t="s">
        <v>101</v>
      </c>
      <c r="O29" s="34">
        <v>22.850517020518215</v>
      </c>
      <c r="P29" s="34">
        <v>20.382011034172834</v>
      </c>
      <c r="Q29" s="34"/>
      <c r="R29" s="34">
        <f>Table1[[#This Row],[SPRING soil water to 4'']]-Table1[[#This Row],[FALL soil water to 4'' ]]</f>
        <v>2.4685059863453809</v>
      </c>
      <c r="S29" s="34">
        <v>3.8936543300518007</v>
      </c>
      <c r="T29" s="34"/>
      <c r="U29" s="34"/>
      <c r="V29" s="34"/>
      <c r="W29" s="34"/>
      <c r="X29" s="34">
        <v>13.474533350661844</v>
      </c>
    </row>
    <row r="30" spans="1:24" x14ac:dyDescent="0.25">
      <c r="A30" s="17" t="s">
        <v>20</v>
      </c>
      <c r="B30" s="18" t="s">
        <v>21</v>
      </c>
      <c r="C30" s="19">
        <v>2013</v>
      </c>
      <c r="D30" s="34" t="s">
        <v>66</v>
      </c>
      <c r="E30" s="34">
        <v>4</v>
      </c>
      <c r="F30" s="38" t="s">
        <v>47</v>
      </c>
      <c r="G30" s="34" t="s">
        <v>99</v>
      </c>
      <c r="H30" s="5"/>
      <c r="I30" s="5" t="s">
        <v>101</v>
      </c>
      <c r="J30" s="5" t="s">
        <v>101</v>
      </c>
      <c r="K30" s="5" t="s">
        <v>101</v>
      </c>
      <c r="L30" s="5" t="s">
        <v>101</v>
      </c>
      <c r="M30" s="5" t="s">
        <v>101</v>
      </c>
      <c r="N30" s="5" t="s">
        <v>101</v>
      </c>
      <c r="O30" s="34">
        <v>22.865693042746223</v>
      </c>
      <c r="P30" s="34">
        <v>18.279393270749168</v>
      </c>
      <c r="Q30" s="34"/>
      <c r="R30" s="34">
        <f>Table1[[#This Row],[SPRING soil water to 4'']]-Table1[[#This Row],[FALL soil water to 4'' ]]</f>
        <v>4.5862997719970551</v>
      </c>
      <c r="S30" s="34">
        <v>3.7987127416706015</v>
      </c>
      <c r="T30" s="34"/>
      <c r="U30" s="34"/>
      <c r="V30" s="34"/>
      <c r="W30" s="34"/>
      <c r="X30" s="34">
        <v>25.359945749728872</v>
      </c>
    </row>
    <row r="31" spans="1:24" x14ac:dyDescent="0.25">
      <c r="A31" s="17" t="s">
        <v>20</v>
      </c>
      <c r="B31" s="18" t="s">
        <v>21</v>
      </c>
      <c r="C31" s="19">
        <v>2013</v>
      </c>
      <c r="D31" s="34" t="s">
        <v>67</v>
      </c>
      <c r="E31" s="34">
        <v>4</v>
      </c>
      <c r="F31" s="38" t="s">
        <v>48</v>
      </c>
      <c r="G31" s="34" t="s">
        <v>100</v>
      </c>
      <c r="H31" s="5"/>
      <c r="I31" s="5" t="s">
        <v>101</v>
      </c>
      <c r="J31" s="5" t="s">
        <v>101</v>
      </c>
      <c r="K31" s="5" t="s">
        <v>101</v>
      </c>
      <c r="L31" s="5" t="s">
        <v>101</v>
      </c>
      <c r="M31" s="5" t="s">
        <v>101</v>
      </c>
      <c r="N31" s="5" t="s">
        <v>101</v>
      </c>
      <c r="O31" s="34">
        <v>24.327605458280164</v>
      </c>
      <c r="P31" s="34">
        <v>19.599091462780226</v>
      </c>
      <c r="Q31" s="34"/>
      <c r="R31" s="34">
        <f>Table1[[#This Row],[SPRING soil water to 4'']]-Table1[[#This Row],[FALL soil water to 4'' ]]</f>
        <v>4.728513995499938</v>
      </c>
      <c r="S31" s="34">
        <v>4.1299510907175936</v>
      </c>
      <c r="T31" s="34"/>
      <c r="U31" s="34"/>
      <c r="V31" s="34"/>
      <c r="W31" s="34"/>
      <c r="X31" s="34">
        <v>8.2559543133076456</v>
      </c>
    </row>
    <row r="32" spans="1:24" x14ac:dyDescent="0.25">
      <c r="A32" s="17" t="s">
        <v>20</v>
      </c>
      <c r="B32" s="18" t="s">
        <v>21</v>
      </c>
      <c r="C32" s="19">
        <v>2013</v>
      </c>
      <c r="D32" s="34" t="s">
        <v>68</v>
      </c>
      <c r="E32" s="34">
        <v>4</v>
      </c>
      <c r="F32" s="38" t="s">
        <v>49</v>
      </c>
      <c r="G32" s="34" t="s">
        <v>100</v>
      </c>
      <c r="H32" s="5"/>
      <c r="I32" s="5" t="s">
        <v>101</v>
      </c>
      <c r="J32" s="5" t="s">
        <v>101</v>
      </c>
      <c r="K32" s="5" t="s">
        <v>101</v>
      </c>
      <c r="L32" s="5" t="s">
        <v>101</v>
      </c>
      <c r="M32" s="5" t="s">
        <v>101</v>
      </c>
      <c r="N32" s="5" t="s">
        <v>101</v>
      </c>
      <c r="O32" s="34">
        <v>23.853568596359978</v>
      </c>
      <c r="P32" s="34">
        <v>16.830378360869833</v>
      </c>
      <c r="Q32" s="34"/>
      <c r="R32" s="34">
        <f>Table1[[#This Row],[SPRING soil water to 4'']]-Table1[[#This Row],[FALL soil water to 4'' ]]</f>
        <v>7.0231902354901443</v>
      </c>
      <c r="S32" s="34"/>
      <c r="T32" s="34"/>
      <c r="U32" s="34"/>
      <c r="V32" s="34"/>
      <c r="W32" s="34"/>
      <c r="X32" s="34">
        <v>7.9119980478726468</v>
      </c>
    </row>
    <row r="33" spans="1:24" x14ac:dyDescent="0.25">
      <c r="A33" s="17" t="s">
        <v>20</v>
      </c>
      <c r="B33" s="18" t="s">
        <v>21</v>
      </c>
      <c r="C33" s="19">
        <v>2013</v>
      </c>
      <c r="D33" s="34" t="s">
        <v>69</v>
      </c>
      <c r="E33" s="34">
        <v>4</v>
      </c>
      <c r="F33" s="38" t="s">
        <v>50</v>
      </c>
      <c r="G33" s="34" t="s">
        <v>100</v>
      </c>
      <c r="H33" s="5"/>
      <c r="I33" s="5" t="s">
        <v>101</v>
      </c>
      <c r="J33" s="5" t="s">
        <v>101</v>
      </c>
      <c r="K33" s="5" t="s">
        <v>101</v>
      </c>
      <c r="L33" s="5" t="s">
        <v>101</v>
      </c>
      <c r="M33" s="5" t="s">
        <v>101</v>
      </c>
      <c r="N33" s="5" t="s">
        <v>101</v>
      </c>
      <c r="O33" s="34">
        <v>23.250076294084579</v>
      </c>
      <c r="P33" s="34">
        <v>13.484641273445336</v>
      </c>
      <c r="Q33" s="34"/>
      <c r="R33" s="34">
        <f>Table1[[#This Row],[SPRING soil water to 4'']]-Table1[[#This Row],[FALL soil water to 4'' ]]</f>
        <v>9.7654350206392433</v>
      </c>
      <c r="S33" s="34">
        <v>2.9588888069510779</v>
      </c>
      <c r="T33" s="34"/>
      <c r="U33" s="34"/>
      <c r="V33" s="34"/>
      <c r="W33" s="34"/>
      <c r="X33" s="34">
        <v>6.6239340058359577</v>
      </c>
    </row>
    <row r="34" spans="1:24" x14ac:dyDescent="0.25">
      <c r="C34" s="4"/>
      <c r="D34" s="4"/>
      <c r="E34" s="4"/>
      <c r="F34" s="6"/>
      <c r="G34" s="4"/>
      <c r="H34" s="4"/>
      <c r="I34" s="4"/>
    </row>
    <row r="35" spans="1:24" x14ac:dyDescent="0.25">
      <c r="C35" s="4"/>
      <c r="D35" s="4"/>
      <c r="E35" s="4"/>
      <c r="F35" s="6"/>
      <c r="G35" s="4"/>
      <c r="H35" s="5"/>
      <c r="I35" s="5"/>
    </row>
    <row r="36" spans="1:24" x14ac:dyDescent="0.25">
      <c r="C36" s="4"/>
      <c r="D36" s="4"/>
      <c r="E36" s="4"/>
      <c r="F36" s="6"/>
      <c r="G36" s="4"/>
      <c r="H36" s="5"/>
      <c r="I36" s="5"/>
    </row>
    <row r="37" spans="1:24" x14ac:dyDescent="0.25">
      <c r="C37" s="4"/>
      <c r="D37" s="4"/>
      <c r="E37" s="4"/>
      <c r="F37" s="6"/>
      <c r="G37" s="4"/>
      <c r="H37" s="5"/>
      <c r="I37" s="5"/>
    </row>
    <row r="38" spans="1:24" x14ac:dyDescent="0.25">
      <c r="C38" s="4"/>
      <c r="D38" s="4"/>
      <c r="E38" s="4"/>
      <c r="F38" s="6"/>
      <c r="G38" s="4"/>
      <c r="H38" s="5"/>
      <c r="I38" s="5"/>
    </row>
    <row r="39" spans="1:24" x14ac:dyDescent="0.25">
      <c r="C39" s="4"/>
      <c r="D39" s="4"/>
      <c r="E39" s="4"/>
      <c r="F39" s="6"/>
      <c r="G39" s="4"/>
      <c r="H39" s="5"/>
      <c r="I39" s="5"/>
    </row>
    <row r="40" spans="1:24" x14ac:dyDescent="0.25">
      <c r="C40" s="4"/>
      <c r="D40" s="4"/>
      <c r="E40" s="4"/>
      <c r="F40" s="6"/>
      <c r="G40" s="4"/>
      <c r="H40" s="5"/>
      <c r="I40" s="5"/>
    </row>
    <row r="41" spans="1:24" x14ac:dyDescent="0.25">
      <c r="C41" s="4"/>
      <c r="D41" s="4"/>
      <c r="E41" s="4"/>
      <c r="F41" s="6"/>
      <c r="G41" s="4"/>
      <c r="H41" s="5"/>
      <c r="I41" s="5"/>
    </row>
    <row r="42" spans="1:24" x14ac:dyDescent="0.25">
      <c r="C42" s="4"/>
      <c r="D42" s="4"/>
      <c r="E42" s="4"/>
      <c r="F42" s="6"/>
      <c r="G42" s="4"/>
      <c r="H42" s="4"/>
      <c r="I42" s="4"/>
    </row>
    <row r="43" spans="1:24" x14ac:dyDescent="0.25">
      <c r="C43" s="4"/>
      <c r="D43" s="4"/>
      <c r="E43" s="4"/>
      <c r="F43" s="6"/>
      <c r="G43" s="4"/>
      <c r="H43" s="5"/>
      <c r="I43" s="5"/>
    </row>
    <row r="44" spans="1:24" x14ac:dyDescent="0.25">
      <c r="C44" s="4"/>
      <c r="D44" s="4"/>
      <c r="E44" s="4"/>
      <c r="F44" s="6"/>
      <c r="G44" s="4"/>
      <c r="H44" s="5"/>
      <c r="I44" s="5"/>
    </row>
    <row r="45" spans="1:24" x14ac:dyDescent="0.25">
      <c r="C45" s="4"/>
      <c r="D45" s="4"/>
      <c r="E45" s="4"/>
      <c r="F45" s="6"/>
      <c r="G45" s="4"/>
      <c r="H45" s="5"/>
      <c r="I45" s="5"/>
    </row>
    <row r="46" spans="1:24" x14ac:dyDescent="0.25">
      <c r="C46" s="4"/>
      <c r="D46" s="4"/>
      <c r="E46" s="4"/>
      <c r="F46" s="6"/>
      <c r="G46" s="4"/>
      <c r="H46" s="5"/>
      <c r="I46" s="5"/>
    </row>
    <row r="47" spans="1:24" x14ac:dyDescent="0.25">
      <c r="C47" s="4"/>
      <c r="D47" s="4"/>
      <c r="E47" s="4"/>
      <c r="F47" s="6"/>
      <c r="G47" s="4"/>
      <c r="H47" s="5"/>
      <c r="I47" s="5"/>
    </row>
    <row r="48" spans="1:24" x14ac:dyDescent="0.25">
      <c r="C48" s="4"/>
      <c r="D48" s="4"/>
      <c r="E48" s="4"/>
      <c r="F48" s="6"/>
      <c r="G48" s="4"/>
      <c r="H48" s="5"/>
      <c r="I48" s="5"/>
    </row>
    <row r="49" spans="3:9" x14ac:dyDescent="0.25">
      <c r="C49" s="4"/>
      <c r="D49" s="4"/>
      <c r="E49" s="4"/>
      <c r="F49" s="6"/>
      <c r="G49" s="4"/>
      <c r="H49" s="5"/>
      <c r="I49" s="5"/>
    </row>
    <row r="50" spans="3:9" x14ac:dyDescent="0.25">
      <c r="C50" s="4"/>
      <c r="D50" s="4"/>
      <c r="E50" s="4"/>
      <c r="F50" s="6"/>
      <c r="G50" s="4"/>
      <c r="H50" s="5"/>
      <c r="I50" s="5"/>
    </row>
    <row r="51" spans="3:9" x14ac:dyDescent="0.25">
      <c r="C51" s="4"/>
      <c r="D51" s="4"/>
      <c r="E51" s="4"/>
      <c r="F51" s="6"/>
      <c r="G51" s="4"/>
      <c r="H51" s="5"/>
      <c r="I51" s="5"/>
    </row>
    <row r="52" spans="3:9" x14ac:dyDescent="0.25">
      <c r="C52" s="4"/>
      <c r="D52" s="4"/>
      <c r="E52" s="4"/>
      <c r="F52" s="6"/>
      <c r="G52" s="4"/>
      <c r="H52" s="5"/>
      <c r="I52" s="5"/>
    </row>
    <row r="53" spans="3:9" x14ac:dyDescent="0.25">
      <c r="C53" s="4"/>
      <c r="D53" s="4"/>
      <c r="E53" s="4"/>
      <c r="F53" s="6"/>
      <c r="G53" s="4"/>
      <c r="H53" s="5"/>
      <c r="I53" s="5"/>
    </row>
    <row r="54" spans="3:9" x14ac:dyDescent="0.25">
      <c r="C54" s="4"/>
      <c r="D54" s="4"/>
      <c r="E54" s="4"/>
      <c r="F54" s="6"/>
      <c r="G54" s="4"/>
      <c r="H54" s="5"/>
      <c r="I54" s="5"/>
    </row>
    <row r="55" spans="3:9" x14ac:dyDescent="0.25">
      <c r="C55" s="4"/>
      <c r="D55" s="4"/>
      <c r="E55" s="4"/>
      <c r="F55" s="6"/>
      <c r="G55" s="4"/>
      <c r="H55" s="5"/>
      <c r="I55" s="5"/>
    </row>
    <row r="56" spans="3:9" x14ac:dyDescent="0.25">
      <c r="C56" s="4"/>
      <c r="D56" s="4"/>
      <c r="E56" s="4"/>
      <c r="F56" s="6"/>
      <c r="G56" s="4"/>
      <c r="H56" s="5"/>
      <c r="I56" s="5"/>
    </row>
    <row r="57" spans="3:9" x14ac:dyDescent="0.25">
      <c r="C57" s="4"/>
      <c r="D57" s="4"/>
      <c r="E57" s="4"/>
      <c r="F57" s="6"/>
      <c r="G57" s="4"/>
      <c r="H57" s="5"/>
      <c r="I57" s="5"/>
    </row>
    <row r="58" spans="3:9" x14ac:dyDescent="0.25">
      <c r="C58" s="4"/>
      <c r="D58" s="4"/>
      <c r="E58" s="4"/>
      <c r="F58" s="6"/>
      <c r="G58" s="4"/>
      <c r="H58" s="5"/>
      <c r="I58" s="5"/>
    </row>
    <row r="59" spans="3:9" x14ac:dyDescent="0.25">
      <c r="C59" s="4"/>
      <c r="D59" s="4"/>
      <c r="E59" s="4"/>
      <c r="F59" s="6"/>
      <c r="G59" s="4"/>
      <c r="H59" s="5"/>
      <c r="I59" s="5"/>
    </row>
    <row r="60" spans="3:9" x14ac:dyDescent="0.25">
      <c r="C60" s="4"/>
      <c r="D60" s="4"/>
      <c r="E60" s="4"/>
      <c r="F60" s="6"/>
      <c r="G60" s="4"/>
      <c r="H60" s="5"/>
      <c r="I60" s="5"/>
    </row>
    <row r="61" spans="3:9" x14ac:dyDescent="0.25">
      <c r="C61" s="4"/>
      <c r="D61" s="4"/>
      <c r="E61" s="4"/>
      <c r="F61" s="6"/>
      <c r="G61" s="4"/>
      <c r="H61" s="5"/>
      <c r="I61" s="5"/>
    </row>
    <row r="62" spans="3:9" x14ac:dyDescent="0.25">
      <c r="C62" s="4"/>
      <c r="D62" s="4"/>
      <c r="E62" s="4"/>
      <c r="F62" s="6"/>
      <c r="G62" s="4"/>
      <c r="H62" s="5"/>
      <c r="I62" s="5"/>
    </row>
    <row r="63" spans="3:9" x14ac:dyDescent="0.25">
      <c r="C63" s="4"/>
      <c r="D63" s="4"/>
      <c r="E63" s="4"/>
      <c r="F63" s="6"/>
      <c r="G63" s="4"/>
      <c r="H63" s="5"/>
      <c r="I63" s="5"/>
    </row>
    <row r="64" spans="3:9" x14ac:dyDescent="0.25">
      <c r="C64" s="4"/>
      <c r="D64" s="4"/>
      <c r="E64" s="4"/>
      <c r="F64" s="6"/>
      <c r="G64" s="4"/>
      <c r="H64" s="5"/>
      <c r="I64" s="5"/>
    </row>
    <row r="65" spans="3:9" x14ac:dyDescent="0.25">
      <c r="C65" s="4"/>
      <c r="D65" s="4"/>
      <c r="E65" s="4"/>
      <c r="F65" s="6"/>
      <c r="G65" s="4"/>
      <c r="H65" s="5"/>
      <c r="I65" s="5"/>
    </row>
    <row r="66" spans="3:9" x14ac:dyDescent="0.25">
      <c r="C66" s="4"/>
      <c r="D66" s="4"/>
      <c r="E66" s="4"/>
      <c r="F66" s="6"/>
      <c r="G66" s="4"/>
      <c r="H66" s="5"/>
      <c r="I66" s="5"/>
    </row>
    <row r="67" spans="3:9" x14ac:dyDescent="0.25">
      <c r="C67" s="4"/>
      <c r="D67" s="4"/>
      <c r="E67" s="4"/>
      <c r="F67" s="6"/>
      <c r="G67" s="4"/>
      <c r="H67" s="5"/>
      <c r="I67" s="5"/>
    </row>
    <row r="68" spans="3:9" x14ac:dyDescent="0.25">
      <c r="C68" s="4"/>
      <c r="D68" s="4"/>
      <c r="E68" s="4"/>
      <c r="F68" s="6"/>
      <c r="G68" s="4"/>
      <c r="H68" s="5"/>
      <c r="I68" s="5"/>
    </row>
    <row r="69" spans="3:9" x14ac:dyDescent="0.25">
      <c r="C69" s="4"/>
      <c r="D69" s="4"/>
      <c r="E69" s="4"/>
      <c r="F69" s="6"/>
      <c r="G69" s="4"/>
      <c r="H69" s="4"/>
      <c r="I69" s="4"/>
    </row>
    <row r="70" spans="3:9" x14ac:dyDescent="0.25">
      <c r="C70" s="4"/>
      <c r="D70" s="4"/>
      <c r="E70" s="4"/>
      <c r="F70" s="6"/>
      <c r="G70" s="4"/>
      <c r="H70" s="4"/>
      <c r="I70" s="4"/>
    </row>
    <row r="71" spans="3:9" x14ac:dyDescent="0.25">
      <c r="C71" s="4"/>
      <c r="D71" s="4"/>
      <c r="E71" s="4"/>
      <c r="F71" s="6"/>
      <c r="G71" s="4"/>
      <c r="H71" s="4"/>
      <c r="I71" s="4"/>
    </row>
    <row r="72" spans="3:9" x14ac:dyDescent="0.25">
      <c r="C72" s="4"/>
      <c r="D72" s="4"/>
      <c r="E72" s="4"/>
      <c r="F72" s="6"/>
      <c r="G72" s="4"/>
      <c r="H72" s="4"/>
      <c r="I72" s="4"/>
    </row>
    <row r="73" spans="3:9" x14ac:dyDescent="0.25">
      <c r="C73" s="4"/>
      <c r="D73" s="4"/>
      <c r="E73" s="4"/>
      <c r="F73" s="6"/>
      <c r="G73" s="4"/>
      <c r="H73" s="4"/>
      <c r="I73" s="4"/>
    </row>
    <row r="74" spans="3:9" x14ac:dyDescent="0.25">
      <c r="C74" s="4"/>
      <c r="D74" s="4"/>
      <c r="E74" s="4"/>
      <c r="F74" s="6"/>
      <c r="G74" s="4"/>
      <c r="H74" s="4"/>
      <c r="I74" s="4"/>
    </row>
    <row r="75" spans="3:9" x14ac:dyDescent="0.25">
      <c r="C75" s="4"/>
      <c r="D75" s="4"/>
      <c r="E75" s="4"/>
      <c r="F75" s="6"/>
      <c r="G75" s="4"/>
      <c r="H75" s="4"/>
      <c r="I75" s="4"/>
    </row>
    <row r="76" spans="3:9" x14ac:dyDescent="0.25">
      <c r="C76" s="4"/>
      <c r="D76" s="4"/>
      <c r="E76" s="4"/>
      <c r="F76" s="6"/>
      <c r="G76" s="4"/>
      <c r="H76" s="4"/>
      <c r="I76" s="4"/>
    </row>
    <row r="77" spans="3:9" x14ac:dyDescent="0.25">
      <c r="C77" s="4"/>
      <c r="D77" s="4"/>
      <c r="E77" s="4"/>
      <c r="F77" s="6"/>
      <c r="G77" s="4"/>
      <c r="H77" s="4"/>
      <c r="I77" s="4"/>
    </row>
    <row r="78" spans="3:9" x14ac:dyDescent="0.25">
      <c r="C78" s="4"/>
      <c r="D78" s="4"/>
      <c r="E78" s="4"/>
      <c r="F78" s="6"/>
      <c r="G78" s="4"/>
      <c r="H78" s="4"/>
      <c r="I78" s="4"/>
    </row>
    <row r="79" spans="3:9" x14ac:dyDescent="0.25">
      <c r="C79" s="4"/>
      <c r="D79" s="4"/>
      <c r="E79" s="4"/>
      <c r="F79" s="6"/>
      <c r="G79" s="4"/>
      <c r="H79" s="4"/>
      <c r="I79" s="4"/>
    </row>
    <row r="80" spans="3:9" x14ac:dyDescent="0.25">
      <c r="C80" s="4"/>
      <c r="D80" s="4"/>
      <c r="E80" s="4"/>
      <c r="F80" s="6"/>
      <c r="G80" s="4"/>
      <c r="H80" s="5"/>
      <c r="I80" s="5"/>
    </row>
    <row r="81" spans="3:9" x14ac:dyDescent="0.25">
      <c r="C81" s="4"/>
      <c r="D81" s="4"/>
      <c r="E81" s="4"/>
      <c r="F81" s="6"/>
      <c r="G81" s="4"/>
      <c r="H81" s="5"/>
      <c r="I81" s="5"/>
    </row>
    <row r="82" spans="3:9" x14ac:dyDescent="0.25">
      <c r="C82" s="4"/>
      <c r="D82" s="4"/>
      <c r="E82" s="4"/>
      <c r="F82" s="6"/>
      <c r="G82" s="4"/>
      <c r="H82" s="5"/>
      <c r="I82" s="5"/>
    </row>
    <row r="83" spans="3:9" x14ac:dyDescent="0.25">
      <c r="C83" s="4"/>
      <c r="D83" s="4"/>
      <c r="E83" s="4"/>
      <c r="F83" s="6"/>
      <c r="G83" s="4"/>
      <c r="H83" s="5"/>
      <c r="I83" s="5"/>
    </row>
    <row r="84" spans="3:9" x14ac:dyDescent="0.25">
      <c r="C84" s="4"/>
      <c r="D84" s="4"/>
      <c r="E84" s="4"/>
      <c r="F84" s="6"/>
      <c r="G84" s="4"/>
      <c r="H84" s="5"/>
      <c r="I84" s="5"/>
    </row>
    <row r="85" spans="3:9" x14ac:dyDescent="0.25">
      <c r="C85" s="4"/>
      <c r="D85" s="4"/>
      <c r="E85" s="4"/>
      <c r="F85" s="6"/>
      <c r="G85" s="4"/>
      <c r="H85" s="5"/>
      <c r="I85" s="5"/>
    </row>
    <row r="86" spans="3:9" x14ac:dyDescent="0.25">
      <c r="C86" s="4"/>
      <c r="D86" s="4"/>
      <c r="E86" s="4"/>
      <c r="F86" s="6"/>
      <c r="G86" s="4"/>
      <c r="H86" s="5"/>
      <c r="I86" s="5"/>
    </row>
    <row r="87" spans="3:9" x14ac:dyDescent="0.25">
      <c r="C87" s="4"/>
      <c r="D87" s="4"/>
      <c r="E87" s="4"/>
      <c r="F87" s="6"/>
      <c r="G87" s="4"/>
      <c r="H87" s="5"/>
      <c r="I87" s="5"/>
    </row>
    <row r="88" spans="3:9" x14ac:dyDescent="0.25">
      <c r="C88" s="4"/>
      <c r="D88" s="4"/>
      <c r="E88" s="4"/>
      <c r="F88" s="6"/>
      <c r="G88" s="4"/>
      <c r="H88" s="5"/>
      <c r="I88" s="5"/>
    </row>
    <row r="89" spans="3:9" x14ac:dyDescent="0.25">
      <c r="C89" s="4"/>
      <c r="D89" s="4"/>
      <c r="E89" s="4"/>
      <c r="F89" s="6"/>
      <c r="G89" s="4"/>
      <c r="H89" s="5"/>
      <c r="I89" s="5"/>
    </row>
    <row r="90" spans="3:9" x14ac:dyDescent="0.25">
      <c r="C90" s="4"/>
      <c r="D90" s="4"/>
      <c r="E90" s="4"/>
      <c r="F90" s="6"/>
      <c r="G90" s="4"/>
      <c r="H90" s="5"/>
      <c r="I90" s="5"/>
    </row>
    <row r="91" spans="3:9" x14ac:dyDescent="0.25">
      <c r="C91" s="4"/>
      <c r="D91" s="4"/>
      <c r="E91" s="4"/>
      <c r="F91" s="6"/>
      <c r="G91" s="4"/>
      <c r="H91" s="5"/>
      <c r="I91" s="5"/>
    </row>
    <row r="92" spans="3:9" x14ac:dyDescent="0.25">
      <c r="C92" s="4"/>
      <c r="D92" s="4"/>
      <c r="E92" s="4"/>
      <c r="F92" s="4"/>
      <c r="G92" s="4"/>
      <c r="H92" s="4"/>
      <c r="I92" s="4"/>
    </row>
  </sheetData>
  <customSheetViews>
    <customSheetView guid="{54718536-0C8F-4684-8F63-3BCB6208FE2F}" scale="90" fitToPage="1">
      <selection activeCell="U1" sqref="U1"/>
      <pageMargins left="0.5" right="0.45" top="0.75" bottom="0.75" header="0.3" footer="0.3"/>
      <pageSetup orientation="landscape" r:id="rId1"/>
    </customSheetView>
    <customSheetView guid="{2FEE2D00-CECB-4EB0-8C88-BE52B2393D0F}" scale="90" fitToPage="1">
      <selection activeCell="F2" sqref="F2"/>
      <pageMargins left="0.5" right="0.45" top="0.75" bottom="0.75" header="0.3" footer="0.3"/>
      <pageSetup scale="34" orientation="landscape" r:id="rId2"/>
    </customSheetView>
    <customSheetView guid="{1ECECF3D-1771-49D7-8EA0-A0E1FCF17BEA}" scale="90" fitToPage="1" topLeftCell="B1">
      <selection activeCell="P5" sqref="P5"/>
      <pageMargins left="0.5" right="0.45" top="0.75" bottom="0.75" header="0.3" footer="0.3"/>
      <pageSetup scale="34" orientation="landscape" r:id="rId3"/>
    </customSheetView>
  </customSheetViews>
  <pageMargins left="0.5" right="0.45" top="0.75" bottom="0.75" header="0.3" footer="0.3"/>
  <pageSetup scale="34" orientation="landscape" r:id="rId4"/>
  <legacy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 fa moisture compared</vt:lpstr>
      <vt:lpstr>spring_Soil_fertility</vt:lpstr>
      <vt:lpstr>Sheet1</vt:lpstr>
      <vt:lpstr>fall_Soil_fertility</vt:lpstr>
      <vt:lpstr>Agronomic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lauren</dc:creator>
  <cp:lastModifiedBy>Port, Lauren</cp:lastModifiedBy>
  <cp:lastPrinted>2014-01-06T18:45:32Z</cp:lastPrinted>
  <dcterms:created xsi:type="dcterms:W3CDTF">2013-01-29T19:49:19Z</dcterms:created>
  <dcterms:modified xsi:type="dcterms:W3CDTF">2015-11-02T20:30:50Z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sync_FolderId">
    <vt:lpwstr/>
  </property>
  <property fmtid="{D5CDD505-2E9C-101B-9397-08002B2CF9AE}" pid="3" name="Offisync_SaveTime">
    <vt:lpwstr/>
  </property>
  <property fmtid="{D5CDD505-2E9C-101B-9397-08002B2CF9AE}" pid="4" name="Offisync_IsSaved">
    <vt:lpwstr>False</vt:lpwstr>
  </property>
  <property fmtid="{D5CDD505-2E9C-101B-9397-08002B2CF9AE}" pid="5" name="Offisync_UniqueId">
    <vt:lpwstr>224872;22604132</vt:lpwstr>
  </property>
  <property fmtid="{D5CDD505-2E9C-101B-9397-08002B2CF9AE}" pid="6" name="CentralDesktop_MDAdded">
    <vt:lpwstr>True</vt:lpwstr>
  </property>
  <property fmtid="{D5CDD505-2E9C-101B-9397-08002B2CF9AE}" pid="7" name="Offisync_FileTitle">
    <vt:lpwstr/>
  </property>
  <property fmtid="{D5CDD505-2E9C-101B-9397-08002B2CF9AE}" pid="8" name="Offisync_UpdateToken">
    <vt:lpwstr>2013-03-06T10:43:06-0800</vt:lpwstr>
  </property>
  <property fmtid="{D5CDD505-2E9C-101B-9397-08002B2CF9AE}" pid="9" name="Offisync_ProviderName">
    <vt:lpwstr>Central Desktop</vt:lpwstr>
  </property>
</Properties>
</file>